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'R5 (2)'!$F$8:$BA$21</definedName>
    <definedName name="Data" localSheetId="9">'R5 (3)'!$F$8:$BA$21</definedName>
    <definedName name="Data" localSheetId="10">'R6'!$F$8:$BA$10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'R5 (2)'!$A$31:$BB$52</definedName>
    <definedName name="Foot" localSheetId="9">'R5 (3)'!$A$31:$BB$52</definedName>
    <definedName name="Foot" localSheetId="10">'R6'!$A$18:$BA$30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'R5 (2)'!$C$1:$BB$53</definedName>
    <definedName name="_xlnm.Print_Area" localSheetId="9">'R5 (3)'!$C$1:$BB$53</definedName>
    <definedName name="_xlnm.Print_Area" localSheetId="10">'R6'!$A$1:$BA$29</definedName>
    <definedName name="_xlnm.Print_Area" localSheetId="11">'R7'!$C$1:$O$28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'R5 (3)'!$E$9:$E$21</definedName>
    <definedName name="Unit" localSheetId="10">'R6'!$E$9:$E$10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'R6'!$B$9:$B$10</definedName>
    <definedName name="Z_F9B2AFCD_706F_4A95_97DA_6EDAA648AEE9_.wvu.Cols" localSheetId="11"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8" hidden="1">'R5 (2)'!$C$1:$BB$53</definedName>
    <definedName name="Z_F9B2AFCD_706F_4A95_97DA_6EDAA648AEE9_.wvu.PrintArea" localSheetId="9" hidden="1">'R5 (3)'!$C$1:$BB$53</definedName>
    <definedName name="Z_F9B2AFCD_706F_4A95_97DA_6EDAA648AEE9_.wvu.PrintArea" localSheetId="11"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<sst xmlns="http://schemas.openxmlformats.org/spreadsheetml/2006/main" count="1032" uniqueCount="338">
  <si>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</si>
  <si>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</si>
  <si>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</si>
  <si>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</si>
  <si>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</si>
  <si>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</si>
  <si>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</si>
  <si>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</si>
  <si>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</si>
  <si>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</si>
  <si>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</si>
  <si>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</si>
  <si>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</si>
  <si>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</si>
  <si>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</si>
  <si>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</si>
  <si>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</si>
  <si>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</si>
  <si>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</si>
  <si>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</si>
  <si>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</si>
  <si>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</si>
  <si>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</si>
  <si>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</si>
  <si>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</si>
  <si>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</si>
  <si>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</si>
  <si>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</si>
  <si>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</si>
  <si>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</si>
  <si>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</si>
  <si>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</si>
  <si>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</si>
  <si>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</si>
  <si>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</si>
  <si>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</si>
  <si>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</si>
  <si>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</si>
  <si>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</si>
  <si>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</si>
  <si>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</si>
  <si>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</si>
  <si>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</si>
  <si>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</si>
  <si>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</si>
  <si>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</si>
  <si>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</si>
  <si>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</si>
  <si>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</si>
  <si>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</si>
  <si>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</si>
  <si>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</si>
  <si>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</si>
  <si>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</si>
  <si>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</si>
  <si>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</si>
  <si>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</si>
  <si>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</si>
  <si>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</si>
  <si>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</si>
  <si>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</si>
  <si>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</si>
  <si>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</si>
  <si>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</si>
  <si>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</si>
  <si>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</si>
  <si>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</si>
  <si>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</si>
  <si>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</si>
  <si>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</si>
  <si>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</si>
  <si>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</si>
  <si>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</si>
  <si>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</si>
  <si>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</si>
  <si>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</si>
  <si>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</si>
  <si>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</si>
  <si>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</si>
  <si>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</si>
  <si>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</si>
  <si>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</si>
  <si>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</si>
  <si>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</si>
  <si>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</si>
  <si>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</si>
  <si>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</si>
  <si>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</si>
  <si>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</si>
  <si>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</si>
  <si>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</si>
  <si>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</si>
  <si>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</si>
  <si>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</si>
  <si>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</si>
  <si>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</si>
  <si>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</si>
  <si>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</si>
  <si>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</si>
  <si>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</si>
  <si>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</si>
  <si>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</si>
  <si>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</si>
  <si>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</si>
  <si>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</si>
  <si>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</si>
  <si>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</si>
  <si>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</si>
  <si>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</si>
  <si>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</si>
  <si>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</si>
  <si>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</si>
  <si>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</si>
  <si>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</si>
  <si>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</si>
  <si>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</si>
  <si>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</si>
  <si>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</si>
  <si>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</si>
  <si>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</si>
  <si>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</si>
  <si>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</si>
  <si>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</si>
  <si>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</si>
  <si>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</si>
  <si>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</si>
  <si>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</si>
  <si>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</si>
  <si>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</si>
  <si>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</si>
  <si>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</si>
  <si>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</si>
  <si>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</si>
  <si>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</si>
  <si>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</si>
  <si>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</si>
  <si>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</si>
  <si>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</si>
  <si>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</si>
  <si>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</si>
  <si>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</si>
  <si>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</si>
  <si>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</si>
  <si>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</si>
  <si>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</si>
  <si>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</si>
  <si>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</si>
  <si>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</si>
  <si>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</si>
  <si>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</si>
  <si>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</si>
  <si>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</si>
  <si>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</si>
  <si>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</si>
  <si>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</si>
  <si>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</si>
  <si>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</si>
  <si>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</si>
  <si>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</si>
  <si>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</si>
  <si>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</si>
  <si>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</si>
  <si>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</si>
  <si>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</si>
  <si>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</si>
  <si>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</si>
  <si>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</si>
  <si>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</si>
  <si>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</si>
  <si>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</si>
  <si>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</si>
  <si>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</si>
  <si>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</si>
  <si>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</si>
  <si>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</si>
  <si>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</si>
  <si>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</si>
  <si>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</si>
  <si>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</si>
  <si>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</si>
  <si>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</si>
  <si>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</si>
  <si>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</si>
  <si>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</si>
  <si>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</si>
  <si>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</si>
  <si>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</si>
  <si>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</si>
  <si>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</si>
  <si>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</si>
  <si>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</si>
  <si>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</si>
  <si>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</si>
  <si>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</si>
  <si>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</si>
  <si>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</si>
  <si>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</si>
  <si>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</si>
  <si>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</si>
  <si>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</si>
  <si>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</si>
  <si>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</si>
  <si>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</si>
  <si>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</si>
  <si>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</si>
  <si>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</si>
  <si>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</si>
  <si>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</si>
  <si>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</si>
  <si>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</si>
  <si>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</si>
  <si>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</si>
  <si>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</si>
  <si>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</si>
  <si>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</si>
  <si>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</si>
  <si>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</si>
  <si>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</si>
  <si>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</si>
  <si>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</si>
  <si>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</si>
  <si>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</si>
  <si>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</si>
  <si>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</si>
  <si>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</si>
  <si>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</si>
  <si>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</si>
  <si>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</si>
  <si>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</si>
  <si>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</si>
  <si>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</si>
  <si>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</si>
  <si>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</si>
  <si>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</si>
  <si>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</si>
  <si>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</si>
  <si>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</si>
  <si>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</si>
  <si>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</si>
  <si>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</si>
  <si>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</si>
  <si>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</si>
  <si>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</si>
  <si>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</si>
  <si>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</si>
  <si>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</si>
  <si>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</si>
  <si>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</si>
  <si>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</si>
  <si>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</si>
  <si>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</si>
  <si>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</si>
  <si>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</si>
  <si>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</si>
  <si>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</si>
  <si>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</si>
  <si>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</si>
  <si>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</si>
  <si>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</si>
  <si>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</si>
  <si>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</si>
  <si>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</si>
  <si>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</si>
  <si>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</si>
  <si>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</si>
  <si>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</si>
  <si>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</si>
  <si>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</si>
  <si>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</si>
  <si>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</si>
  <si>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</si>
  <si>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</si>
  <si>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</si>
  <si>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</si>
  <si>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</si>
  <si>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</si>
  <si>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</si>
  <si>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</si>
  <si>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</si>
  <si>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</si>
  <si>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</si>
  <si>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</si>
  <si>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</si>
  <si>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</si>
  <si>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</si>
  <si>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</si>
  <si>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</si>
  <si>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</si>
  <si>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</si>
  <si>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</si>
  <si>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</si>
  <si>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</si>
  <si>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</si>
  <si>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</si>
  <si>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</si>
  <si>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</si>
  <si>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</si>
  <si>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</si>
  <si>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</si>
  <si>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</si>
  <si>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</si>
  <si>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</si>
  <si>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</si>
  <si>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</si>
  <si>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</si>
  <si>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</si>
  <si>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</si>
  <si>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</si>
  <si>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</si>
  <si>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</si>
  <si>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</si>
  <si>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</si>
  <si>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</si>
  <si>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</si>
  <si>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</si>
  <si>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</si>
  <si>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</si>
  <si>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</si>
  <si>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</si>
  <si>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</si>
  <si>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</si>
  <si>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</si>
  <si>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</si>
  <si>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</si>
  <si>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Colombo</t>
  </si>
  <si>
    <t>Dehiwala-Mount Lavinia</t>
  </si>
  <si>
    <t>Moratuwa</t>
  </si>
  <si>
    <t>Sri Lanka</t>
  </si>
  <si>
    <t>A</t>
  </si>
  <si>
    <t>Source : Database of Municipal Solid Waste in Sri Lanka, 2005</t>
  </si>
  <si>
    <t>B</t>
  </si>
  <si>
    <t>C</t>
  </si>
  <si>
    <t>Include saw dust/paddy husk &amp; cloth/garment wastes.</t>
  </si>
  <si>
    <t>Include 3.89% building waste, 2.34% slaughter house waste and 1.68% other waste.</t>
  </si>
  <si>
    <t>Include 56.57% biodegradable waste (Short term), 5.94% biodegradable waste (Long term) and 6.35% wooden waste.</t>
  </si>
  <si>
    <t>The volume of waste stated in row 13 as other, is the volume used for bio gas production at a biogas production centre</t>
  </si>
  <si>
    <t xml:space="preserve">Contact institution: </t>
  </si>
  <si>
    <t>Contact institution: Department of Census and Statistics (H R S L Ranatunga)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</si>
</sst>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98">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3"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4"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2" fontId="18" fillId="0" borderId="19" xfId="0" applyNumberFormat="1" applyFont="1" applyFill="1" applyBorder="1" applyAlignment="1" applyProtection="1">
      <alignment horizontal="center" vertical="center"/>
      <protection locked="0"/>
    </xf>
    <xf numFmtId="2" fontId="18" fillId="0" borderId="20" xfId="0" applyNumberFormat="1" applyFont="1" applyFill="1" applyBorder="1" applyAlignment="1" applyProtection="1">
      <alignment horizontal="center" vertical="center"/>
      <protection locked="0"/>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76"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9" xfId="0" applyFont="1" applyBorder="1" applyAlignment="1" applyProtection="1">
      <alignment horizontal="left" wrapText="1"/>
      <protection locked="0"/>
    </xf>
    <xf numFmtId="0" fontId="0" fillId="0" borderId="119" xfId="0" applyFont="1" applyBorder="1" applyAlignment="1" applyProtection="1">
      <alignment wrapText="1"/>
      <protection locked="0"/>
    </xf>
    <xf numFmtId="0" fontId="0" fillId="0" borderId="120" xfId="0" applyFont="1" applyBorder="1" applyAlignment="1" applyProtection="1">
      <alignment horizontal="left" wrapText="1"/>
      <protection locked="0"/>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0" fillId="0" borderId="0" xfId="0" applyFill="1" applyAlignment="1">
      <alignment horizontal="left" vertical="top" wrapText="1"/>
    </xf>
    <xf numFmtId="0" fontId="24" fillId="0" borderId="126" xfId="0" applyFont="1" applyBorder="1" applyAlignment="1">
      <alignment horizontal="left" wrapText="1"/>
    </xf>
    <xf numFmtId="0" fontId="24" fillId="0" borderId="127" xfId="0" applyFont="1" applyBorder="1" applyAlignment="1">
      <alignment horizontal="left" wrapText="1"/>
    </xf>
    <xf numFmtId="0" fontId="24" fillId="0" borderId="128" xfId="0" applyFont="1" applyBorder="1" applyAlignment="1">
      <alignment horizontal="lef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9" xfId="0" applyFont="1" applyFill="1" applyBorder="1" applyAlignment="1">
      <alignment horizontal="center" wrapText="1"/>
    </xf>
    <xf numFmtId="0" fontId="21" fillId="0" borderId="65" xfId="0" applyFont="1" applyFill="1" applyBorder="1" applyAlignment="1">
      <alignment horizontal="center" wrapText="1"/>
    </xf>
    <xf numFmtId="0" fontId="21" fillId="0" borderId="130" xfId="0" applyFont="1" applyFill="1" applyBorder="1" applyAlignment="1">
      <alignment horizontal="center" wrapText="1"/>
    </xf>
    <xf numFmtId="0" fontId="21" fillId="0" borderId="131" xfId="0" applyFont="1" applyFill="1" applyBorder="1" applyAlignment="1">
      <alignment horizontal="center" wrapText="1"/>
    </xf>
    <xf numFmtId="0" fontId="21" fillId="0" borderId="23" xfId="0" applyFont="1" applyFill="1" applyBorder="1" applyAlignment="1">
      <alignment horizontal="center" wrapText="1"/>
    </xf>
    <xf numFmtId="0" fontId="21" fillId="0" borderId="132" xfId="0" applyFont="1" applyFill="1" applyBorder="1" applyAlignment="1">
      <alignment horizontal="center" wrapText="1"/>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15"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11" fillId="0" borderId="0" xfId="0" applyFont="1" applyFill="1" applyAlignment="1">
      <alignment horizontal="left" vertical="top" wrapText="1"/>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2" xfId="0" applyFont="1" applyFill="1" applyBorder="1" applyAlignment="1">
      <alignment horizontal="left" wrapText="1"/>
    </xf>
    <xf numFmtId="0" fontId="0" fillId="0" borderId="133" xfId="0" applyFont="1" applyBorder="1" applyAlignment="1" applyProtection="1">
      <alignment horizontal="left" wrapText="1"/>
      <protection locked="0"/>
    </xf>
    <xf numFmtId="0" fontId="0" fillId="0" borderId="134" xfId="0" applyFont="1" applyBorder="1" applyAlignment="1">
      <alignment horizontal="left" wrapText="1"/>
    </xf>
    <xf numFmtId="0" fontId="0" fillId="0" borderId="127" xfId="0" applyFont="1" applyBorder="1" applyAlignment="1">
      <alignment horizontal="left" wrapText="1"/>
    </xf>
    <xf numFmtId="0" fontId="0" fillId="0" borderId="128" xfId="0" applyFont="1" applyBorder="1" applyAlignment="1">
      <alignment horizontal="left" wrapText="1"/>
    </xf>
    <xf numFmtId="0" fontId="11" fillId="33" borderId="135" xfId="0" applyFont="1" applyFill="1" applyBorder="1" applyAlignment="1">
      <alignment horizontal="left"/>
    </xf>
    <xf numFmtId="0" fontId="11" fillId="33" borderId="136" xfId="0" applyFont="1" applyFill="1" applyBorder="1" applyAlignment="1">
      <alignment horizontal="left"/>
    </xf>
    <xf numFmtId="0" fontId="11" fillId="33" borderId="137" xfId="0" applyFont="1" applyFill="1" applyBorder="1" applyAlignment="1">
      <alignment horizontal="left"/>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6" fillId="34" borderId="0" xfId="0" applyFont="1" applyFill="1" applyBorder="1" applyAlignment="1" applyProtection="1">
      <alignment horizontal="left"/>
      <protection/>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11" fillId="33" borderId="144" xfId="0" applyFont="1" applyFill="1" applyBorder="1" applyAlignment="1">
      <alignment horizontal="left"/>
    </xf>
    <xf numFmtId="0" fontId="11" fillId="33" borderId="145" xfId="0" applyFont="1" applyFill="1" applyBorder="1" applyAlignment="1">
      <alignment horizontal="left"/>
    </xf>
    <xf numFmtId="0" fontId="11" fillId="33" borderId="146" xfId="0" applyFont="1" applyFill="1" applyBorder="1" applyAlignment="1">
      <alignment horizontal="left"/>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4" fillId="39" borderId="129" xfId="0" applyFont="1" applyFill="1" applyBorder="1" applyAlignment="1" applyProtection="1">
      <alignment horizontal="left" vertical="center" wrapText="1"/>
      <protection/>
    </xf>
    <xf numFmtId="0" fontId="114" fillId="39" borderId="65" xfId="0" applyFont="1" applyFill="1" applyBorder="1" applyAlignment="1" applyProtection="1">
      <alignment horizontal="left" vertical="center" wrapText="1"/>
      <protection/>
    </xf>
    <xf numFmtId="0" fontId="114" fillId="39" borderId="130" xfId="0" applyFont="1" applyFill="1" applyBorder="1" applyAlignment="1" applyProtection="1">
      <alignment horizontal="left" vertical="center" wrapText="1"/>
      <protection/>
    </xf>
    <xf numFmtId="0" fontId="0" fillId="0" borderId="153"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0" fillId="0" borderId="16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2" xfId="0" applyFont="1" applyBorder="1" applyAlignment="1" applyProtection="1">
      <alignment horizontal="left" wrapText="1"/>
      <protection locked="0"/>
    </xf>
    <xf numFmtId="0" fontId="11" fillId="36" borderId="163" xfId="0" applyFont="1" applyFill="1" applyBorder="1" applyAlignment="1" applyProtection="1">
      <alignment horizontal="left" vertical="center" wrapText="1"/>
      <protection locked="0"/>
    </xf>
    <xf numFmtId="0" fontId="11" fillId="36" borderId="164" xfId="0" applyFont="1" applyFill="1" applyBorder="1" applyAlignment="1" applyProtection="1">
      <alignment horizontal="left" vertical="center" wrapText="1"/>
      <protection locked="0"/>
    </xf>
    <xf numFmtId="0" fontId="11" fillId="36" borderId="165" xfId="0" applyFont="1" applyFill="1" applyBorder="1" applyAlignment="1" applyProtection="1">
      <alignment horizontal="left" vertical="center" wrapText="1"/>
      <protection locked="0"/>
    </xf>
    <xf numFmtId="0" fontId="11" fillId="0" borderId="117"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66"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7" xfId="0" applyFont="1" applyFill="1" applyBorder="1" applyAlignment="1" applyProtection="1">
      <alignment horizontal="left" wrapText="1"/>
      <protection locked="0"/>
    </xf>
    <xf numFmtId="0" fontId="11" fillId="0" borderId="117"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552">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
      <selection activeCell="C11" sqref="C1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4" t="s">
        <v>320</v>
      </c>
      <c r="C8" s="934"/>
      <c r="D8" s="934"/>
      <c r="E8" s="934"/>
      <c r="F8" s="934"/>
      <c r="G8" s="934"/>
      <c r="H8" s="934"/>
      <c r="I8" s="934"/>
      <c r="J8" s="934"/>
      <c r="L8" s="1"/>
    </row>
    <row r="9" spans="2:12" ht="24.75" customHeight="1">
      <c r="B9" s="935" t="s">
        <v>270</v>
      </c>
      <c r="C9" s="935"/>
      <c r="D9" s="935"/>
      <c r="E9" s="935"/>
      <c r="F9" s="935"/>
      <c r="G9" s="935"/>
      <c r="H9" s="935"/>
      <c r="I9" s="935"/>
      <c r="J9" s="935"/>
      <c r="L9" s="1"/>
    </row>
    <row r="10" spans="2:12" ht="12.75">
      <c r="B10" s="2"/>
      <c r="L10" s="1"/>
    </row>
    <row r="11" spans="2:12" ht="18">
      <c r="B11" s="3" t="s">
        <v>74</v>
      </c>
      <c r="K11" s="1"/>
      <c r="L11" s="1"/>
    </row>
    <row r="12" spans="2:3" ht="21" customHeight="1">
      <c r="B12" s="4"/>
      <c r="C12" s="5"/>
    </row>
    <row r="13" spans="2:10" s="6" customFormat="1" ht="18">
      <c r="B13" s="937" t="s">
        <v>75</v>
      </c>
      <c r="C13" s="937"/>
      <c r="D13" s="937"/>
      <c r="E13" s="937"/>
      <c r="F13" s="937"/>
      <c r="G13" s="937"/>
      <c r="H13" s="937"/>
      <c r="I13" s="937"/>
      <c r="J13" s="937"/>
    </row>
    <row r="14" spans="6:11" ht="15.75">
      <c r="F14" s="7"/>
      <c r="G14" s="2"/>
      <c r="H14" s="2"/>
      <c r="I14" s="2"/>
      <c r="J14" s="2"/>
      <c r="K14" s="2"/>
    </row>
    <row r="15" spans="2:11" ht="15.75" customHeight="1">
      <c r="B15" s="8" t="s">
        <v>76</v>
      </c>
      <c r="C15" s="938" t="s">
        <v>77</v>
      </c>
      <c r="D15" s="938"/>
      <c r="E15" s="938"/>
      <c r="F15" s="938"/>
      <c r="G15" s="938"/>
      <c r="H15" s="938"/>
      <c r="I15" s="938"/>
      <c r="J15" s="938"/>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36" t="s">
        <v>85</v>
      </c>
      <c r="D25" s="936"/>
      <c r="E25" s="936"/>
      <c r="F25" s="936"/>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B1">
      <pane xSplit="4" ySplit="8" topLeftCell="F9" activePane="bottomRight" state="frozen"/>
      <selection pane="topLeft" activeCell="C1" sqref="C1"/>
      <selection pane="topRight" activeCell="F1" sqref="F1"/>
      <selection pane="bottomLeft" activeCell="C9" sqref="C9"/>
      <selection pane="bottomRight" activeCell="F9" sqref="F9"/>
    </sheetView>
  </sheetViews>
  <sheetFormatPr defaultColWidth="9.28125" defaultRowHeight="12.75"/>
  <cols>
    <col min="1" max="1" width="4.28125" style="401" hidden="1" customWidth="1"/>
    <col min="2" max="2" width="4.14062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144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337</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5"/>
      <c r="CB4" s="1035"/>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1610</v>
      </c>
      <c r="C5" s="275" t="s">
        <v>184</v>
      </c>
      <c r="D5" s="931" t="s">
        <v>326</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v>189.7899932861328</v>
      </c>
      <c r="AG9" s="194"/>
      <c r="AH9" s="726"/>
      <c r="AI9" s="194"/>
      <c r="AJ9" s="726"/>
      <c r="AK9" s="194"/>
      <c r="AL9" s="726"/>
      <c r="AM9" s="194"/>
      <c r="AN9" s="726"/>
      <c r="AO9" s="194"/>
      <c r="AP9" s="726">
        <v>168.28</v>
      </c>
      <c r="AQ9" s="194"/>
      <c r="AR9" s="726"/>
      <c r="AS9" s="194"/>
      <c r="AT9" s="726">
        <v>169.63</v>
      </c>
      <c r="AU9" s="194"/>
      <c r="AV9" s="726">
        <v>171.95</v>
      </c>
      <c r="AW9" s="194"/>
      <c r="AX9" s="726">
        <v>173.4</v>
      </c>
      <c r="AY9" s="194"/>
      <c r="AZ9" s="726">
        <v>175.1</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ok</v>
      </c>
      <c r="CX9" s="873"/>
      <c r="CY9" s="873" t="str">
        <f>IF(OR(ISBLANK(AV9),ISBLANK(AX9)),"N/A",IF(ABS((AX9-AV9)/AV9)&gt;0.25,"&gt; 25%","ok"))</f>
        <v>ok</v>
      </c>
      <c r="CZ9" s="873"/>
      <c r="DA9" s="873" t="str">
        <f aca="true" t="shared" si="0" ref="DA9:DA21">IF(OR(ISBLANK(AX9),ISBLANK(AZ9)),"N/A",IF(ABS((AZ9-AX9)/AX9)&gt;0.25,"&gt; 25%","ok"))</f>
        <v>ok</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v>81</v>
      </c>
      <c r="Y11" s="178"/>
      <c r="Z11" s="705">
        <v>84</v>
      </c>
      <c r="AA11" s="178"/>
      <c r="AB11" s="705">
        <v>85</v>
      </c>
      <c r="AC11" s="178"/>
      <c r="AD11" s="705">
        <v>88</v>
      </c>
      <c r="AE11" s="178"/>
      <c r="AF11" s="705">
        <v>90</v>
      </c>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ok</v>
      </c>
      <c r="CB11" s="379"/>
      <c r="CC11" s="379" t="str">
        <f aca="true" t="shared" si="10" ref="CC11:CC21">IF(OR(ISBLANK(Z11),ISBLANK(AB11)),"N/A",IF(ABS((AB11-Z11)/Z11)&gt;0.25,"&gt; 25%","ok"))</f>
        <v>ok</v>
      </c>
      <c r="CD11" s="379"/>
      <c r="CE11" s="379" t="str">
        <f aca="true" t="shared" si="11" ref="CE11:CE21">IF(OR(ISBLANK(AB11),ISBLANK(AD11)),"N/A",IF(ABS((AD11-AB11)/AB11)&gt;0.25,"&gt; 25%","ok"))</f>
        <v>ok</v>
      </c>
      <c r="CF11" s="379"/>
      <c r="CG11" s="379" t="str">
        <f aca="true" t="shared" si="12" ref="CG11:CG21">IF(OR(ISBLANK(AD11),ISBLANK(AF11)),"N/A",IF(ABS((AF11-AD11)/AD11)&gt;0.25,"&gt; 25%","ok"))</f>
        <v>ok</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v>37</v>
      </c>
      <c r="Y12" s="178"/>
      <c r="Z12" s="705">
        <v>38</v>
      </c>
      <c r="AA12" s="178"/>
      <c r="AB12" s="705">
        <v>38</v>
      </c>
      <c r="AC12" s="178"/>
      <c r="AD12" s="705">
        <v>39</v>
      </c>
      <c r="AE12" s="178"/>
      <c r="AF12" s="705">
        <v>40</v>
      </c>
      <c r="AG12" s="178"/>
      <c r="AH12" s="705"/>
      <c r="AI12" s="178"/>
      <c r="AJ12" s="705"/>
      <c r="AK12" s="178"/>
      <c r="AL12" s="705"/>
      <c r="AM12" s="178"/>
      <c r="AN12" s="705"/>
      <c r="AO12" s="178"/>
      <c r="AP12" s="705"/>
      <c r="AQ12" s="178"/>
      <c r="AR12" s="705">
        <v>39.13</v>
      </c>
      <c r="AS12" s="178"/>
      <c r="AT12" s="932">
        <v>41.3</v>
      </c>
      <c r="AU12" s="178"/>
      <c r="AV12" s="705">
        <v>31.721</v>
      </c>
      <c r="AW12" s="178"/>
      <c r="AX12" s="932">
        <v>27.069</v>
      </c>
      <c r="AY12" s="178"/>
      <c r="AZ12" s="705">
        <v>26.95</v>
      </c>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ok</v>
      </c>
      <c r="CB12" s="347"/>
      <c r="CC12" s="347" t="str">
        <f t="shared" si="10"/>
        <v>ok</v>
      </c>
      <c r="CD12" s="347"/>
      <c r="CE12" s="347" t="str">
        <f t="shared" si="11"/>
        <v>ok</v>
      </c>
      <c r="CF12" s="347"/>
      <c r="CG12" s="347" t="str">
        <f t="shared" si="12"/>
        <v>ok</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ok</v>
      </c>
      <c r="CV12" s="347"/>
      <c r="CW12" s="347" t="str">
        <f t="shared" si="20"/>
        <v>ok</v>
      </c>
      <c r="CX12" s="347"/>
      <c r="CY12" s="347" t="str">
        <f t="shared" si="21"/>
        <v>ok</v>
      </c>
      <c r="CZ12" s="347"/>
      <c r="DA12" s="347" t="str">
        <f t="shared" si="0"/>
        <v>ok</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v>2</v>
      </c>
      <c r="Y13" s="178"/>
      <c r="Z13" s="705">
        <v>2</v>
      </c>
      <c r="AA13" s="178"/>
      <c r="AB13" s="705">
        <v>2</v>
      </c>
      <c r="AC13" s="178"/>
      <c r="AD13" s="705">
        <v>2</v>
      </c>
      <c r="AE13" s="178"/>
      <c r="AF13" s="705">
        <v>2</v>
      </c>
      <c r="AG13" s="178"/>
      <c r="AH13" s="705"/>
      <c r="AI13" s="178"/>
      <c r="AJ13" s="705"/>
      <c r="AK13" s="178"/>
      <c r="AL13" s="705"/>
      <c r="AM13" s="178"/>
      <c r="AN13" s="705"/>
      <c r="AO13" s="178"/>
      <c r="AP13" s="705"/>
      <c r="AQ13" s="178"/>
      <c r="AR13" s="932">
        <v>4.35</v>
      </c>
      <c r="AS13" s="178"/>
      <c r="AT13" s="705">
        <v>4.59</v>
      </c>
      <c r="AU13" s="178"/>
      <c r="AV13" s="705">
        <v>3.525</v>
      </c>
      <c r="AW13" s="178"/>
      <c r="AX13" s="932">
        <v>3.008</v>
      </c>
      <c r="AY13" s="178"/>
      <c r="AZ13" s="932">
        <v>3</v>
      </c>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ok</v>
      </c>
      <c r="CB13" s="347"/>
      <c r="CC13" s="347" t="str">
        <f t="shared" si="10"/>
        <v>ok</v>
      </c>
      <c r="CD13" s="347"/>
      <c r="CE13" s="347" t="str">
        <f t="shared" si="11"/>
        <v>ok</v>
      </c>
      <c r="CF13" s="347"/>
      <c r="CG13" s="347" t="str">
        <f t="shared" si="12"/>
        <v>ok</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ok</v>
      </c>
      <c r="CV13" s="347"/>
      <c r="CW13" s="347" t="str">
        <f t="shared" si="20"/>
        <v>ok</v>
      </c>
      <c r="CX13" s="347"/>
      <c r="CY13" s="347" t="str">
        <f t="shared" si="21"/>
        <v>ok</v>
      </c>
      <c r="CZ13" s="347"/>
      <c r="DA13" s="347" t="str">
        <f t="shared" si="0"/>
        <v>ok</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v>39</v>
      </c>
      <c r="Y14" s="591"/>
      <c r="Z14" s="706">
        <v>40</v>
      </c>
      <c r="AA14" s="591"/>
      <c r="AB14" s="706">
        <v>41</v>
      </c>
      <c r="AC14" s="591"/>
      <c r="AD14" s="706">
        <v>41</v>
      </c>
      <c r="AE14" s="591"/>
      <c r="AF14" s="706">
        <v>42</v>
      </c>
      <c r="AG14" s="591"/>
      <c r="AH14" s="706"/>
      <c r="AI14" s="591"/>
      <c r="AJ14" s="706"/>
      <c r="AK14" s="591"/>
      <c r="AL14" s="706"/>
      <c r="AM14" s="591"/>
      <c r="AN14" s="706"/>
      <c r="AO14" s="591"/>
      <c r="AP14" s="706"/>
      <c r="AQ14" s="591"/>
      <c r="AR14" s="706">
        <v>43.48</v>
      </c>
      <c r="AS14" s="591"/>
      <c r="AT14" s="706">
        <v>45.89</v>
      </c>
      <c r="AU14" s="591"/>
      <c r="AV14" s="706">
        <v>35.245</v>
      </c>
      <c r="AW14" s="591"/>
      <c r="AX14" s="933">
        <v>30.077</v>
      </c>
      <c r="AY14" s="591"/>
      <c r="AZ14" s="706">
        <v>29.95</v>
      </c>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ok</v>
      </c>
      <c r="CB14" s="347"/>
      <c r="CC14" s="347" t="str">
        <f t="shared" si="10"/>
        <v>ok</v>
      </c>
      <c r="CD14" s="347"/>
      <c r="CE14" s="347" t="str">
        <f t="shared" si="11"/>
        <v>ok</v>
      </c>
      <c r="CF14" s="347"/>
      <c r="CG14" s="347" t="str">
        <f t="shared" si="12"/>
        <v>ok</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ok</v>
      </c>
      <c r="CV14" s="347"/>
      <c r="CW14" s="347" t="str">
        <f t="shared" si="20"/>
        <v>ok</v>
      </c>
      <c r="CX14" s="347"/>
      <c r="CY14" s="347" t="str">
        <f t="shared" si="21"/>
        <v>ok</v>
      </c>
      <c r="CZ14" s="347"/>
      <c r="DA14" s="347" t="str">
        <f t="shared" si="0"/>
        <v>ok</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v>3</v>
      </c>
      <c r="Y15" s="178"/>
      <c r="Z15" s="705">
        <v>3</v>
      </c>
      <c r="AA15" s="178"/>
      <c r="AB15" s="705">
        <v>3</v>
      </c>
      <c r="AC15" s="178"/>
      <c r="AD15" s="705">
        <v>4</v>
      </c>
      <c r="AE15" s="178"/>
      <c r="AF15" s="705">
        <v>5</v>
      </c>
      <c r="AG15" s="178"/>
      <c r="AH15" s="705"/>
      <c r="AI15" s="178"/>
      <c r="AJ15" s="705"/>
      <c r="AK15" s="178"/>
      <c r="AL15" s="705"/>
      <c r="AM15" s="178"/>
      <c r="AN15" s="705"/>
      <c r="AO15" s="178"/>
      <c r="AP15" s="705"/>
      <c r="AQ15" s="178"/>
      <c r="AR15" s="705">
        <v>0.21</v>
      </c>
      <c r="AS15" s="178"/>
      <c r="AT15" s="705">
        <v>0.21</v>
      </c>
      <c r="AU15" s="178"/>
      <c r="AV15" s="705">
        <v>0.21</v>
      </c>
      <c r="AW15" s="178"/>
      <c r="AX15" s="705">
        <v>0.21</v>
      </c>
      <c r="AY15" s="178"/>
      <c r="AZ15" s="705">
        <v>0.21</v>
      </c>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ok</v>
      </c>
      <c r="CB15" s="347"/>
      <c r="CC15" s="347" t="str">
        <f t="shared" si="10"/>
        <v>ok</v>
      </c>
      <c r="CD15" s="347"/>
      <c r="CE15" s="347" t="str">
        <f t="shared" si="11"/>
        <v>&gt; 25%</v>
      </c>
      <c r="CF15" s="347"/>
      <c r="CG15" s="347" t="str">
        <f t="shared" si="12"/>
        <v>ok</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ok</v>
      </c>
      <c r="CV15" s="347"/>
      <c r="CW15" s="347" t="str">
        <f t="shared" si="20"/>
        <v>ok</v>
      </c>
      <c r="CX15" s="347"/>
      <c r="CY15" s="347" t="str">
        <f t="shared" si="21"/>
        <v>ok</v>
      </c>
      <c r="CZ15" s="347"/>
      <c r="DA15" s="347" t="str">
        <f t="shared" si="0"/>
        <v>ok</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v>5</v>
      </c>
      <c r="Y16" s="178"/>
      <c r="Z16" s="705">
        <v>5</v>
      </c>
      <c r="AA16" s="178"/>
      <c r="AB16" s="705">
        <v>5</v>
      </c>
      <c r="AC16" s="178"/>
      <c r="AD16" s="705">
        <v>6</v>
      </c>
      <c r="AE16" s="178"/>
      <c r="AF16" s="705">
        <v>7</v>
      </c>
      <c r="AG16" s="178"/>
      <c r="AH16" s="705"/>
      <c r="AI16" s="178"/>
      <c r="AJ16" s="705"/>
      <c r="AK16" s="178"/>
      <c r="AL16" s="705"/>
      <c r="AM16" s="178"/>
      <c r="AN16" s="705"/>
      <c r="AO16" s="178"/>
      <c r="AP16" s="705"/>
      <c r="AQ16" s="178"/>
      <c r="AR16" s="705">
        <v>0.36</v>
      </c>
      <c r="AS16" s="178"/>
      <c r="AT16" s="932">
        <f>0.36+2.8327</f>
        <v>3.1927</v>
      </c>
      <c r="AU16" s="178"/>
      <c r="AV16" s="705">
        <f>0.36+10.85004</f>
        <v>11.21004</v>
      </c>
      <c r="AW16" s="178"/>
      <c r="AX16" s="932">
        <f>0.36+10.5614</f>
        <v>10.9214</v>
      </c>
      <c r="AY16" s="178"/>
      <c r="AZ16" s="705">
        <f>0.36+12.2</f>
        <v>12.559999999999999</v>
      </c>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ok</v>
      </c>
      <c r="CB16" s="347"/>
      <c r="CC16" s="347" t="str">
        <f t="shared" si="10"/>
        <v>ok</v>
      </c>
      <c r="CD16" s="347"/>
      <c r="CE16" s="347" t="str">
        <f t="shared" si="11"/>
        <v>ok</v>
      </c>
      <c r="CF16" s="347"/>
      <c r="CG16" s="347" t="str">
        <f t="shared" si="12"/>
        <v>ok</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&gt; 25%</v>
      </c>
      <c r="CV16" s="347"/>
      <c r="CW16" s="347" t="str">
        <f t="shared" si="20"/>
        <v>&gt; 25%</v>
      </c>
      <c r="CX16" s="347"/>
      <c r="CY16" s="347" t="str">
        <f t="shared" si="21"/>
        <v>ok</v>
      </c>
      <c r="CZ16" s="347"/>
      <c r="DA16" s="347" t="str">
        <f t="shared" si="0"/>
        <v>ok</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v>30</v>
      </c>
      <c r="Y19" s="178"/>
      <c r="Z19" s="706">
        <v>31</v>
      </c>
      <c r="AA19" s="178"/>
      <c r="AB19" s="706">
        <v>31</v>
      </c>
      <c r="AC19" s="178"/>
      <c r="AD19" s="706">
        <v>31</v>
      </c>
      <c r="AE19" s="178"/>
      <c r="AF19" s="706">
        <v>29</v>
      </c>
      <c r="AG19" s="178"/>
      <c r="AH19" s="706"/>
      <c r="AI19" s="178"/>
      <c r="AJ19" s="706"/>
      <c r="AK19" s="178"/>
      <c r="AL19" s="706"/>
      <c r="AM19" s="178"/>
      <c r="AN19" s="706"/>
      <c r="AO19" s="178"/>
      <c r="AP19" s="706"/>
      <c r="AQ19" s="178"/>
      <c r="AR19" s="706">
        <v>42.91</v>
      </c>
      <c r="AS19" s="178"/>
      <c r="AT19" s="706">
        <v>42.49</v>
      </c>
      <c r="AU19" s="178"/>
      <c r="AV19" s="706">
        <v>23.83</v>
      </c>
      <c r="AW19" s="178"/>
      <c r="AX19" s="706">
        <v>18.95</v>
      </c>
      <c r="AY19" s="178"/>
      <c r="AZ19" s="706">
        <f>29.95-0.21-12.56</f>
        <v>17.18</v>
      </c>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ok</v>
      </c>
      <c r="CB19" s="347"/>
      <c r="CC19" s="347" t="str">
        <f t="shared" si="10"/>
        <v>ok</v>
      </c>
      <c r="CD19" s="347"/>
      <c r="CE19" s="347" t="str">
        <f t="shared" si="11"/>
        <v>ok</v>
      </c>
      <c r="CF19" s="347"/>
      <c r="CG19" s="347" t="str">
        <f t="shared" si="12"/>
        <v>ok</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ok</v>
      </c>
      <c r="CV19" s="347"/>
      <c r="CW19" s="347" t="str">
        <f t="shared" si="20"/>
        <v>&gt; 25%</v>
      </c>
      <c r="CX19" s="347"/>
      <c r="CY19" s="347" t="str">
        <f t="shared" si="21"/>
        <v>ok</v>
      </c>
      <c r="CZ19" s="347"/>
      <c r="DA19" s="347" t="str">
        <f t="shared" si="0"/>
        <v>ok</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v>30</v>
      </c>
      <c r="Y20" s="178"/>
      <c r="Z20" s="705">
        <v>31</v>
      </c>
      <c r="AA20" s="178"/>
      <c r="AB20" s="705">
        <v>31</v>
      </c>
      <c r="AC20" s="178"/>
      <c r="AD20" s="705">
        <v>31</v>
      </c>
      <c r="AE20" s="178"/>
      <c r="AF20" s="705">
        <v>29</v>
      </c>
      <c r="AG20" s="178"/>
      <c r="AH20" s="705"/>
      <c r="AI20" s="178"/>
      <c r="AJ20" s="705"/>
      <c r="AK20" s="178"/>
      <c r="AL20" s="705"/>
      <c r="AM20" s="178"/>
      <c r="AN20" s="705"/>
      <c r="AO20" s="178"/>
      <c r="AP20" s="705"/>
      <c r="AQ20" s="178"/>
      <c r="AR20" s="705">
        <v>42.91</v>
      </c>
      <c r="AS20" s="178"/>
      <c r="AT20" s="705">
        <v>42.49</v>
      </c>
      <c r="AU20" s="178"/>
      <c r="AV20" s="705">
        <v>23.83</v>
      </c>
      <c r="AW20" s="178"/>
      <c r="AX20" s="705">
        <v>18.95</v>
      </c>
      <c r="AY20" s="178"/>
      <c r="AZ20" s="705">
        <v>17.18</v>
      </c>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ok</v>
      </c>
      <c r="CB20" s="347"/>
      <c r="CC20" s="347" t="str">
        <f t="shared" si="10"/>
        <v>ok</v>
      </c>
      <c r="CD20" s="347"/>
      <c r="CE20" s="347" t="str">
        <f t="shared" si="11"/>
        <v>ok</v>
      </c>
      <c r="CF20" s="347"/>
      <c r="CG20" s="347" t="str">
        <f t="shared" si="12"/>
        <v>ok</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ok</v>
      </c>
      <c r="CV20" s="347"/>
      <c r="CW20" s="347" t="str">
        <f t="shared" si="20"/>
        <v>&gt; 25%</v>
      </c>
      <c r="CX20" s="347"/>
      <c r="CY20" s="347" t="str">
        <f t="shared" si="21"/>
        <v>ok</v>
      </c>
      <c r="CZ20" s="347"/>
      <c r="DA20" s="347" t="str">
        <f t="shared" si="0"/>
        <v>ok</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2" t="s">
        <v>188</v>
      </c>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2"/>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4" t="s">
        <v>23</v>
      </c>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10"/>
      <c r="AS24" s="1010"/>
      <c r="AT24" s="1010"/>
      <c r="AU24" s="1010"/>
      <c r="AV24" s="1010"/>
      <c r="AW24" s="1010"/>
      <c r="AX24" s="1010"/>
      <c r="AY24" s="1010"/>
      <c r="AZ24" s="1010"/>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39</v>
      </c>
      <c r="BZ25" s="867"/>
      <c r="CA25" s="867">
        <f>Z14</f>
        <v>40</v>
      </c>
      <c r="CB25" s="867"/>
      <c r="CC25" s="867">
        <f>AB14</f>
        <v>41</v>
      </c>
      <c r="CD25" s="867"/>
      <c r="CE25" s="867">
        <f>AD14</f>
        <v>41</v>
      </c>
      <c r="CF25" s="867"/>
      <c r="CG25" s="867">
        <f>AF14</f>
        <v>42</v>
      </c>
      <c r="CH25" s="867"/>
      <c r="CI25" s="867">
        <f>AH14</f>
        <v>0</v>
      </c>
      <c r="CJ25" s="867"/>
      <c r="CK25" s="876">
        <f>AJ14</f>
        <v>0</v>
      </c>
      <c r="CL25" s="868"/>
      <c r="CM25" s="879">
        <f>AL14</f>
        <v>0</v>
      </c>
      <c r="CN25" s="879"/>
      <c r="CO25" s="879">
        <f>AN14</f>
        <v>0</v>
      </c>
      <c r="CP25" s="879"/>
      <c r="CQ25" s="879">
        <f>AP14</f>
        <v>0</v>
      </c>
      <c r="CR25" s="879"/>
      <c r="CS25" s="879">
        <f>AR14</f>
        <v>43.48</v>
      </c>
      <c r="CT25" s="879"/>
      <c r="CU25" s="879">
        <f>AT14</f>
        <v>45.89</v>
      </c>
      <c r="CV25" s="879"/>
      <c r="CW25" s="879">
        <f>AV14</f>
        <v>35.245</v>
      </c>
      <c r="CX25" s="879"/>
      <c r="CY25" s="879">
        <f>AX14</f>
        <v>30.077</v>
      </c>
      <c r="CZ25" s="879"/>
      <c r="DA25" s="879">
        <f>AZ14</f>
        <v>29.95</v>
      </c>
      <c r="DB25" s="871"/>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39</v>
      </c>
      <c r="BZ26" s="763"/>
      <c r="CA26" s="763">
        <f>Z12+Z13</f>
        <v>40</v>
      </c>
      <c r="CB26" s="763"/>
      <c r="CC26" s="763">
        <f>AB12+AB13</f>
        <v>40</v>
      </c>
      <c r="CD26" s="763"/>
      <c r="CE26" s="763">
        <f>AD12+AD13</f>
        <v>41</v>
      </c>
      <c r="CF26" s="763"/>
      <c r="CG26" s="763">
        <f>AF12+AF13</f>
        <v>42</v>
      </c>
      <c r="CH26" s="763"/>
      <c r="CI26" s="763">
        <f>AH12+AH13</f>
        <v>0</v>
      </c>
      <c r="CJ26" s="763"/>
      <c r="CK26" s="763">
        <f>AJ12+AJ13</f>
        <v>0</v>
      </c>
      <c r="CL26" s="877"/>
      <c r="CM26" s="877">
        <f>AL12+AL13</f>
        <v>0</v>
      </c>
      <c r="CN26" s="877"/>
      <c r="CO26" s="877">
        <f>AN12+AN13</f>
        <v>0</v>
      </c>
      <c r="CP26" s="877"/>
      <c r="CQ26" s="877">
        <f>AP12+AP13</f>
        <v>0</v>
      </c>
      <c r="CR26" s="877"/>
      <c r="CS26" s="877">
        <f>AR12+AR13</f>
        <v>43.480000000000004</v>
      </c>
      <c r="CT26" s="877"/>
      <c r="CU26" s="877">
        <f>AT12+AT13</f>
        <v>45.89</v>
      </c>
      <c r="CV26" s="877"/>
      <c r="CW26" s="877">
        <f>AV12+AV13</f>
        <v>35.246</v>
      </c>
      <c r="CX26" s="877"/>
      <c r="CY26" s="877">
        <f>AX12+AX13</f>
        <v>30.076999999999998</v>
      </c>
      <c r="CZ26" s="877"/>
      <c r="DA26" s="877">
        <f>AZ12+AZ13</f>
        <v>29.95</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ok</v>
      </c>
      <c r="BZ27" s="456"/>
      <c r="CA27" s="456" t="str">
        <f t="shared" si="24"/>
        <v>ok</v>
      </c>
      <c r="CB27" s="456"/>
      <c r="CC27" s="456" t="str">
        <f t="shared" si="24"/>
        <v>&lt;&gt;</v>
      </c>
      <c r="CD27" s="456"/>
      <c r="CE27" s="456" t="str">
        <f t="shared" si="24"/>
        <v>ok</v>
      </c>
      <c r="CF27" s="456"/>
      <c r="CG27" s="456" t="str">
        <f t="shared" si="24"/>
        <v>ok</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ok</v>
      </c>
      <c r="CT27" s="456"/>
      <c r="CU27" s="456" t="str">
        <f t="shared" si="24"/>
        <v>ok</v>
      </c>
      <c r="CV27" s="456"/>
      <c r="CW27" s="456" t="str">
        <f t="shared" si="24"/>
        <v>ok</v>
      </c>
      <c r="CX27" s="456"/>
      <c r="CY27" s="456" t="str">
        <f t="shared" si="24"/>
        <v>ok</v>
      </c>
      <c r="CZ27" s="456"/>
      <c r="DA27" s="456" t="str">
        <f t="shared" si="24"/>
        <v>ok</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38</v>
      </c>
      <c r="BZ28" s="456"/>
      <c r="CA28" s="456">
        <f>(Z15+Z16+Z17+Z19+Z21)</f>
        <v>39</v>
      </c>
      <c r="CB28" s="456"/>
      <c r="CC28" s="456">
        <f>(AB15+AB16+AB17+AB19+AB21)</f>
        <v>39</v>
      </c>
      <c r="CD28" s="456"/>
      <c r="CE28" s="456">
        <f>(AD15+AD16+AD17+AD19+AD21)</f>
        <v>41</v>
      </c>
      <c r="CF28" s="456"/>
      <c r="CG28" s="456">
        <f>(AF15+AF16+AF17+AF19+AF21)</f>
        <v>41</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43.48</v>
      </c>
      <c r="CT28" s="456"/>
      <c r="CU28" s="456">
        <f>(AT15+AT16+AT17+AT19+AT21)</f>
        <v>45.892700000000005</v>
      </c>
      <c r="CV28" s="456"/>
      <c r="CW28" s="456">
        <f>(AV15+AV16+AV17+AV19+AV21)</f>
        <v>35.25004</v>
      </c>
      <c r="CX28" s="456"/>
      <c r="CY28" s="456">
        <f>(AX15+AX16+AX17+AX19+AX21)</f>
        <v>30.081400000000002</v>
      </c>
      <c r="CZ28" s="456"/>
      <c r="DA28" s="456">
        <f>(AZ15+AZ16+AZ17+AZ19+AZ21)</f>
        <v>29.95</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5&lt;14</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2" t="s">
        <v>123</v>
      </c>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c r="AM30" s="1053"/>
      <c r="AN30" s="1053"/>
      <c r="AO30" s="1053"/>
      <c r="AP30" s="1053"/>
      <c r="AQ30" s="1053"/>
      <c r="AR30" s="1053"/>
      <c r="AS30" s="1053"/>
      <c r="AT30" s="1053"/>
      <c r="AU30" s="1053"/>
      <c r="AV30" s="1053"/>
      <c r="AW30" s="1053"/>
      <c r="AX30" s="1053"/>
      <c r="AY30" s="1053"/>
      <c r="AZ30" s="1053"/>
      <c r="BA30" s="1053"/>
      <c r="BB30" s="1054"/>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55"/>
      <c r="E31" s="1056"/>
      <c r="F31" s="1056"/>
      <c r="G31" s="1056"/>
      <c r="H31" s="1056"/>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56"/>
      <c r="AG31" s="1056"/>
      <c r="AH31" s="1056"/>
      <c r="AI31" s="1056"/>
      <c r="AJ31" s="1056"/>
      <c r="AK31" s="1056"/>
      <c r="AL31" s="1056"/>
      <c r="AM31" s="1056"/>
      <c r="AN31" s="1056"/>
      <c r="AO31" s="1056"/>
      <c r="AP31" s="1056"/>
      <c r="AQ31" s="1056"/>
      <c r="AR31" s="1056"/>
      <c r="AS31" s="1056"/>
      <c r="AT31" s="1056"/>
      <c r="AU31" s="1056"/>
      <c r="AV31" s="1056"/>
      <c r="AW31" s="1056"/>
      <c r="AX31" s="1056"/>
      <c r="AY31" s="1056"/>
      <c r="AZ31" s="1056"/>
      <c r="BA31" s="1056"/>
      <c r="BB31" s="1057"/>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f>IF(OR(ISBLANK(AF14),ISBLANK(AF9),ISBLANK(AF11)),"N/A",AF14*1000/(AF$9*AF$11/100))</f>
        <v>245.8858123057661</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9"/>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1"/>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ok</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9"/>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0"/>
      <c r="AZ33" s="1050"/>
      <c r="BA33" s="1050"/>
      <c r="BB33" s="1051"/>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9"/>
      <c r="E34" s="1050"/>
      <c r="F34" s="1050"/>
      <c r="G34" s="1050"/>
      <c r="H34" s="1050"/>
      <c r="I34" s="1050"/>
      <c r="J34" s="1050"/>
      <c r="K34" s="1050"/>
      <c r="L34" s="1050"/>
      <c r="M34" s="1050"/>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050"/>
      <c r="AL34" s="1050"/>
      <c r="AM34" s="1050"/>
      <c r="AN34" s="1050"/>
      <c r="AO34" s="1050"/>
      <c r="AP34" s="1050"/>
      <c r="AQ34" s="1050"/>
      <c r="AR34" s="1050"/>
      <c r="AS34" s="1050"/>
      <c r="AT34" s="1050"/>
      <c r="AU34" s="1050"/>
      <c r="AV34" s="1050"/>
      <c r="AW34" s="1050"/>
      <c r="AX34" s="1050"/>
      <c r="AY34" s="1050"/>
      <c r="AZ34" s="1050"/>
      <c r="BA34" s="1050"/>
      <c r="BB34" s="1051"/>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9"/>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50"/>
      <c r="AL35" s="1050"/>
      <c r="AM35" s="1050"/>
      <c r="AN35" s="1050"/>
      <c r="AO35" s="1050"/>
      <c r="AP35" s="1050"/>
      <c r="AQ35" s="1050"/>
      <c r="AR35" s="1050"/>
      <c r="AS35" s="1050"/>
      <c r="AT35" s="1050"/>
      <c r="AU35" s="1050"/>
      <c r="AV35" s="1050"/>
      <c r="AW35" s="1050"/>
      <c r="AX35" s="1050"/>
      <c r="AY35" s="1050"/>
      <c r="AZ35" s="1050"/>
      <c r="BA35" s="1050"/>
      <c r="BB35" s="1051"/>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9"/>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0"/>
      <c r="AY36" s="1050"/>
      <c r="AZ36" s="1050"/>
      <c r="BA36" s="1050"/>
      <c r="BB36" s="1051"/>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9"/>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1050"/>
      <c r="AE37" s="1050"/>
      <c r="AF37" s="1050"/>
      <c r="AG37" s="1050"/>
      <c r="AH37" s="1050"/>
      <c r="AI37" s="1050"/>
      <c r="AJ37" s="1050"/>
      <c r="AK37" s="1050"/>
      <c r="AL37" s="1050"/>
      <c r="AM37" s="1050"/>
      <c r="AN37" s="1050"/>
      <c r="AO37" s="1050"/>
      <c r="AP37" s="1050"/>
      <c r="AQ37" s="1050"/>
      <c r="AR37" s="1050"/>
      <c r="AS37" s="1050"/>
      <c r="AT37" s="1050"/>
      <c r="AU37" s="1050"/>
      <c r="AV37" s="1050"/>
      <c r="AW37" s="1050"/>
      <c r="AX37" s="1050"/>
      <c r="AY37" s="1050"/>
      <c r="AZ37" s="1050"/>
      <c r="BA37" s="1050"/>
      <c r="BB37" s="1051"/>
      <c r="BC37" s="901"/>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29"/>
      <c r="BZ37" s="1029"/>
      <c r="CA37" s="1029"/>
      <c r="CB37" s="1029"/>
      <c r="CC37" s="1029"/>
      <c r="CD37" s="1029"/>
      <c r="CE37" s="1029"/>
      <c r="CF37" s="1029"/>
      <c r="CG37" s="1029"/>
      <c r="CH37" s="1029"/>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9"/>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0"/>
      <c r="AL38" s="1050"/>
      <c r="AM38" s="1050"/>
      <c r="AN38" s="1050"/>
      <c r="AO38" s="1050"/>
      <c r="AP38" s="1050"/>
      <c r="AQ38" s="1050"/>
      <c r="AR38" s="1050"/>
      <c r="AS38" s="1050"/>
      <c r="AT38" s="1050"/>
      <c r="AU38" s="1050"/>
      <c r="AV38" s="1050"/>
      <c r="AW38" s="1050"/>
      <c r="AX38" s="1050"/>
      <c r="AY38" s="1050"/>
      <c r="AZ38" s="1050"/>
      <c r="BA38" s="1050"/>
      <c r="BB38" s="1051"/>
      <c r="BC38" s="901"/>
      <c r="BD38" s="1029"/>
      <c r="BE38" s="1029"/>
      <c r="BF38" s="1029"/>
      <c r="BG38" s="1029"/>
      <c r="BH38" s="1029"/>
      <c r="BI38" s="1029"/>
      <c r="BJ38" s="1029"/>
      <c r="BK38" s="1029"/>
      <c r="BL38" s="1029"/>
      <c r="BM38" s="1029"/>
      <c r="BN38" s="1029"/>
      <c r="BO38" s="1029"/>
      <c r="BP38" s="1029"/>
      <c r="BQ38" s="1029"/>
      <c r="BR38" s="1029"/>
      <c r="BS38" s="1029"/>
      <c r="BT38" s="1029"/>
      <c r="BU38" s="1029"/>
      <c r="BV38" s="1029"/>
      <c r="BW38" s="1029"/>
      <c r="BX38" s="1029"/>
      <c r="BY38" s="1029"/>
      <c r="BZ38" s="1029"/>
      <c r="CA38" s="1029"/>
      <c r="CB38" s="1029"/>
      <c r="CC38" s="1029"/>
      <c r="CD38" s="1029"/>
      <c r="CE38" s="1029"/>
      <c r="CF38" s="1029"/>
      <c r="CG38" s="1029"/>
      <c r="CH38" s="1029"/>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9"/>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1050"/>
      <c r="AZ39" s="1050"/>
      <c r="BA39" s="1050"/>
      <c r="BB39" s="1051"/>
      <c r="BC39" s="901"/>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c r="BX39" s="1029"/>
      <c r="BY39" s="1029"/>
      <c r="BZ39" s="1029"/>
      <c r="CA39" s="1029"/>
      <c r="CB39" s="1029"/>
      <c r="CC39" s="1029"/>
      <c r="CD39" s="1029"/>
      <c r="CE39" s="1029"/>
      <c r="CF39" s="1029"/>
      <c r="CG39" s="1029"/>
      <c r="CH39" s="1029"/>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9"/>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1"/>
      <c r="BC40" s="901"/>
      <c r="BD40" s="1029"/>
      <c r="BE40" s="1029"/>
      <c r="BF40" s="1029"/>
      <c r="BG40" s="1029"/>
      <c r="BH40" s="1029"/>
      <c r="BI40" s="1029"/>
      <c r="BJ40" s="1029"/>
      <c r="BK40" s="1029"/>
      <c r="BL40" s="1029"/>
      <c r="BM40" s="1029"/>
      <c r="BN40" s="1029"/>
      <c r="BO40" s="1029"/>
      <c r="BP40" s="1029"/>
      <c r="BQ40" s="1029"/>
      <c r="BR40" s="1029"/>
      <c r="BS40" s="1029"/>
      <c r="BT40" s="1029"/>
      <c r="BU40" s="1029"/>
      <c r="BV40" s="1029"/>
      <c r="BW40" s="1029"/>
      <c r="BX40" s="1029"/>
      <c r="BY40" s="1029"/>
      <c r="BZ40" s="1029"/>
      <c r="CA40" s="1029"/>
      <c r="CB40" s="1029"/>
      <c r="CC40" s="1029"/>
      <c r="CD40" s="1029"/>
      <c r="CE40" s="1029"/>
      <c r="CF40" s="1029"/>
      <c r="CG40" s="1029"/>
      <c r="CH40" s="1029"/>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9"/>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1050"/>
      <c r="AZ41" s="1050"/>
      <c r="BA41" s="1050"/>
      <c r="BB41" s="1051"/>
      <c r="BC41" s="901"/>
      <c r="BD41" s="1029"/>
      <c r="BE41" s="1029"/>
      <c r="BF41" s="1029"/>
      <c r="BG41" s="1029"/>
      <c r="BH41" s="1029"/>
      <c r="BI41" s="1029"/>
      <c r="BJ41" s="1029"/>
      <c r="BK41" s="1029"/>
      <c r="BL41" s="1029"/>
      <c r="BM41" s="1029"/>
      <c r="BN41" s="1029"/>
      <c r="BO41" s="1029"/>
      <c r="BP41" s="1029"/>
      <c r="BQ41" s="1029"/>
      <c r="BR41" s="1029"/>
      <c r="BS41" s="1029"/>
      <c r="BT41" s="1029"/>
      <c r="BU41" s="1029"/>
      <c r="BV41" s="1029"/>
      <c r="BW41" s="1029"/>
      <c r="BX41" s="1029"/>
      <c r="BY41" s="1029"/>
      <c r="BZ41" s="1029"/>
      <c r="CA41" s="1029"/>
      <c r="CB41" s="1029"/>
      <c r="CC41" s="1029"/>
      <c r="CD41" s="1029"/>
      <c r="CE41" s="1029"/>
      <c r="CF41" s="1029"/>
      <c r="CG41" s="1029"/>
      <c r="CH41" s="1029"/>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9"/>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1050"/>
      <c r="AZ42" s="1050"/>
      <c r="BA42" s="1050"/>
      <c r="BB42" s="1051"/>
      <c r="BC42" s="901"/>
      <c r="BD42" s="1029"/>
      <c r="BE42" s="1029"/>
      <c r="BF42" s="1029"/>
      <c r="BG42" s="1029"/>
      <c r="BH42" s="1029"/>
      <c r="BI42" s="1029"/>
      <c r="BJ42" s="1029"/>
      <c r="BK42" s="1029"/>
      <c r="BL42" s="1029"/>
      <c r="BM42" s="1029"/>
      <c r="BN42" s="1029"/>
      <c r="BO42" s="1029"/>
      <c r="BP42" s="1029"/>
      <c r="BQ42" s="1029"/>
      <c r="BR42" s="1029"/>
      <c r="BS42" s="1029"/>
      <c r="BT42" s="1029"/>
      <c r="BU42" s="1029"/>
      <c r="BV42" s="1029"/>
      <c r="BW42" s="1029"/>
      <c r="BX42" s="1029"/>
      <c r="BY42" s="1029"/>
      <c r="BZ42" s="1029"/>
      <c r="CA42" s="1029"/>
      <c r="CB42" s="1029"/>
      <c r="CC42" s="1029"/>
      <c r="CD42" s="1029"/>
      <c r="CE42" s="1029"/>
      <c r="CF42" s="1029"/>
      <c r="CG42" s="1029"/>
      <c r="CH42" s="1029"/>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9"/>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1"/>
      <c r="BC43" s="901"/>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H43" s="1029"/>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9"/>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1"/>
      <c r="BC44" s="901"/>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9"/>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1"/>
      <c r="BC45" s="901"/>
      <c r="BD45" s="1029"/>
      <c r="BE45" s="1029"/>
      <c r="BF45" s="1029"/>
      <c r="BG45" s="1029"/>
      <c r="BH45" s="1029"/>
      <c r="BI45" s="1029"/>
      <c r="BJ45" s="1029"/>
      <c r="BK45" s="1029"/>
      <c r="BL45" s="1029"/>
      <c r="BM45" s="1029"/>
      <c r="BN45" s="1029"/>
      <c r="BO45" s="1029"/>
      <c r="BP45" s="1029"/>
      <c r="BQ45" s="1029"/>
      <c r="BR45" s="1029"/>
      <c r="BS45" s="1029"/>
      <c r="BT45" s="1029"/>
      <c r="BU45" s="1029"/>
      <c r="BV45" s="1029"/>
      <c r="BW45" s="1029"/>
      <c r="BX45" s="1029"/>
      <c r="BY45" s="1029"/>
      <c r="BZ45" s="1029"/>
      <c r="CA45" s="1029"/>
      <c r="CB45" s="1029"/>
      <c r="CC45" s="1029"/>
      <c r="CD45" s="1029"/>
      <c r="CE45" s="1029"/>
      <c r="CF45" s="1029"/>
      <c r="CG45" s="1029"/>
      <c r="CH45" s="1029"/>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9"/>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1050"/>
      <c r="AZ46" s="1050"/>
      <c r="BA46" s="1050"/>
      <c r="BB46" s="1051"/>
      <c r="BC46" s="901"/>
      <c r="BD46" s="1029"/>
      <c r="BE46" s="1029"/>
      <c r="BF46" s="1029"/>
      <c r="BG46" s="1029"/>
      <c r="BH46" s="1029"/>
      <c r="BI46" s="1029"/>
      <c r="BJ46" s="1029"/>
      <c r="BK46" s="1029"/>
      <c r="BL46" s="1029"/>
      <c r="BM46" s="1029"/>
      <c r="BN46" s="1029"/>
      <c r="BO46" s="1029"/>
      <c r="BP46" s="1029"/>
      <c r="BQ46" s="1029"/>
      <c r="BR46" s="1029"/>
      <c r="BS46" s="1029"/>
      <c r="BT46" s="1029"/>
      <c r="BU46" s="1029"/>
      <c r="BV46" s="1029"/>
      <c r="BW46" s="1029"/>
      <c r="BX46" s="1029"/>
      <c r="BY46" s="1029"/>
      <c r="BZ46" s="1029"/>
      <c r="CA46" s="1029"/>
      <c r="CB46" s="1029"/>
      <c r="CC46" s="1029"/>
      <c r="CD46" s="1029"/>
      <c r="CE46" s="1029"/>
      <c r="CF46" s="1029"/>
      <c r="CG46" s="1029"/>
      <c r="CH46" s="1029"/>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9"/>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1"/>
      <c r="BC47" s="901"/>
      <c r="BD47" s="1029"/>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9"/>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1"/>
      <c r="BC48" s="901"/>
      <c r="BD48" s="1029"/>
      <c r="BE48" s="1029"/>
      <c r="BF48" s="1029"/>
      <c r="BG48" s="1029"/>
      <c r="BH48" s="1029"/>
      <c r="BI48" s="1029"/>
      <c r="BJ48" s="1029"/>
      <c r="BK48" s="1029"/>
      <c r="BL48" s="1029"/>
      <c r="BM48" s="1029"/>
      <c r="BN48" s="1029"/>
      <c r="BO48" s="1029"/>
      <c r="BP48" s="1029"/>
      <c r="BQ48" s="1029"/>
      <c r="BR48" s="1029"/>
      <c r="BS48" s="1029"/>
      <c r="BT48" s="1029"/>
      <c r="BU48" s="1029"/>
      <c r="BV48" s="1029"/>
      <c r="BW48" s="1029"/>
      <c r="BX48" s="1029"/>
      <c r="BY48" s="1029"/>
      <c r="BZ48" s="1029"/>
      <c r="CA48" s="1029"/>
      <c r="CB48" s="1029"/>
      <c r="CC48" s="1029"/>
      <c r="CD48" s="1029"/>
      <c r="CE48" s="1029"/>
      <c r="CF48" s="1029"/>
      <c r="CG48" s="1029"/>
      <c r="CH48" s="1029"/>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9"/>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c r="AI49" s="1050"/>
      <c r="AJ49" s="1050"/>
      <c r="AK49" s="1050"/>
      <c r="AL49" s="1050"/>
      <c r="AM49" s="1050"/>
      <c r="AN49" s="1050"/>
      <c r="AO49" s="1050"/>
      <c r="AP49" s="1050"/>
      <c r="AQ49" s="1050"/>
      <c r="AR49" s="1050"/>
      <c r="AS49" s="1050"/>
      <c r="AT49" s="1050"/>
      <c r="AU49" s="1050"/>
      <c r="AV49" s="1050"/>
      <c r="AW49" s="1050"/>
      <c r="AX49" s="1050"/>
      <c r="AY49" s="1050"/>
      <c r="AZ49" s="1050"/>
      <c r="BA49" s="1050"/>
      <c r="BB49" s="1051"/>
      <c r="BC49" s="901"/>
      <c r="BD49" s="1029"/>
      <c r="BE49" s="1029"/>
      <c r="BF49" s="1029"/>
      <c r="BG49" s="1029"/>
      <c r="BH49" s="1029"/>
      <c r="BI49" s="1029"/>
      <c r="BJ49" s="1029"/>
      <c r="BK49" s="1029"/>
      <c r="BL49" s="1029"/>
      <c r="BM49" s="1029"/>
      <c r="BN49" s="1029"/>
      <c r="BO49" s="1029"/>
      <c r="BP49" s="1029"/>
      <c r="BQ49" s="1029"/>
      <c r="BR49" s="1029"/>
      <c r="BS49" s="1029"/>
      <c r="BT49" s="1029"/>
      <c r="BU49" s="1029"/>
      <c r="BV49" s="1029"/>
      <c r="BW49" s="1029"/>
      <c r="BX49" s="1029"/>
      <c r="BY49" s="1029"/>
      <c r="BZ49" s="1029"/>
      <c r="CA49" s="1029"/>
      <c r="CB49" s="1029"/>
      <c r="CC49" s="1029"/>
      <c r="CD49" s="1029"/>
      <c r="CE49" s="1029"/>
      <c r="CF49" s="1029"/>
      <c r="CG49" s="1029"/>
      <c r="CH49" s="1029"/>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9"/>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c r="AI50" s="1050"/>
      <c r="AJ50" s="1050"/>
      <c r="AK50" s="1050"/>
      <c r="AL50" s="1050"/>
      <c r="AM50" s="1050"/>
      <c r="AN50" s="1050"/>
      <c r="AO50" s="1050"/>
      <c r="AP50" s="1050"/>
      <c r="AQ50" s="1050"/>
      <c r="AR50" s="1050"/>
      <c r="AS50" s="1050"/>
      <c r="AT50" s="1050"/>
      <c r="AU50" s="1050"/>
      <c r="AV50" s="1050"/>
      <c r="AW50" s="1050"/>
      <c r="AX50" s="1050"/>
      <c r="AY50" s="1050"/>
      <c r="AZ50" s="1050"/>
      <c r="BA50" s="1050"/>
      <c r="BB50" s="1051"/>
      <c r="BC50" s="901"/>
      <c r="BD50" s="1029"/>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9"/>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050"/>
      <c r="AN51" s="1050"/>
      <c r="AO51" s="1050"/>
      <c r="AP51" s="1050"/>
      <c r="AQ51" s="1050"/>
      <c r="AR51" s="1050"/>
      <c r="AS51" s="1050"/>
      <c r="AT51" s="1050"/>
      <c r="AU51" s="1050"/>
      <c r="AV51" s="1050"/>
      <c r="AW51" s="1050"/>
      <c r="AX51" s="1050"/>
      <c r="AY51" s="1050"/>
      <c r="AZ51" s="1050"/>
      <c r="BA51" s="1050"/>
      <c r="BB51" s="1051"/>
      <c r="BC51" s="901"/>
      <c r="BD51" s="1029"/>
      <c r="BE51" s="1029"/>
      <c r="BF51" s="1029"/>
      <c r="BG51" s="1029"/>
      <c r="BH51" s="1029"/>
      <c r="BI51" s="1029"/>
      <c r="BJ51" s="1029"/>
      <c r="BK51" s="1029"/>
      <c r="BL51" s="1029"/>
      <c r="BM51" s="1029"/>
      <c r="BN51" s="1029"/>
      <c r="BO51" s="1029"/>
      <c r="BP51" s="1029"/>
      <c r="BQ51" s="1029"/>
      <c r="BR51" s="1029"/>
      <c r="BS51" s="1029"/>
      <c r="BT51" s="1029"/>
      <c r="BU51" s="1029"/>
      <c r="BV51" s="1029"/>
      <c r="BW51" s="1029"/>
      <c r="BX51" s="1029"/>
      <c r="BY51" s="1029"/>
      <c r="BZ51" s="1029"/>
      <c r="CA51" s="1029"/>
      <c r="CB51" s="1029"/>
      <c r="CC51" s="1029"/>
      <c r="CD51" s="1029"/>
      <c r="CE51" s="1029"/>
      <c r="CF51" s="1029"/>
      <c r="CG51" s="1029"/>
      <c r="CH51" s="1029"/>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8"/>
      <c r="E52" s="1059"/>
      <c r="F52" s="1059"/>
      <c r="G52" s="1059"/>
      <c r="H52" s="1059"/>
      <c r="I52" s="1059"/>
      <c r="J52" s="1059"/>
      <c r="K52" s="1059"/>
      <c r="L52" s="1059"/>
      <c r="M52" s="1059"/>
      <c r="N52" s="1059"/>
      <c r="O52" s="1059"/>
      <c r="P52" s="1059"/>
      <c r="Q52" s="1059"/>
      <c r="R52" s="1059"/>
      <c r="S52" s="1059"/>
      <c r="T52" s="1059"/>
      <c r="U52" s="1059"/>
      <c r="V52" s="1059"/>
      <c r="W52" s="1059"/>
      <c r="X52" s="1059"/>
      <c r="Y52" s="1059"/>
      <c r="Z52" s="1059"/>
      <c r="AA52" s="1059"/>
      <c r="AB52" s="1059"/>
      <c r="AC52" s="1059"/>
      <c r="AD52" s="1059"/>
      <c r="AE52" s="1059"/>
      <c r="AF52" s="1059"/>
      <c r="AG52" s="1059"/>
      <c r="AH52" s="1059"/>
      <c r="AI52" s="1059"/>
      <c r="AJ52" s="1059"/>
      <c r="AK52" s="1059"/>
      <c r="AL52" s="1059"/>
      <c r="AM52" s="1059"/>
      <c r="AN52" s="1059"/>
      <c r="AO52" s="1059"/>
      <c r="AP52" s="1059"/>
      <c r="AQ52" s="1059"/>
      <c r="AR52" s="1059"/>
      <c r="AS52" s="1059"/>
      <c r="AT52" s="1059"/>
      <c r="AU52" s="1059"/>
      <c r="AV52" s="1059"/>
      <c r="AW52" s="1059"/>
      <c r="AX52" s="1059"/>
      <c r="AY52" s="1059"/>
      <c r="AZ52" s="1059"/>
      <c r="BA52" s="1059"/>
      <c r="BB52" s="1060"/>
      <c r="BC52" s="901"/>
      <c r="BD52" s="1029"/>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1"/>
      <c r="BC53" s="91"/>
      <c r="BD53" s="1029"/>
      <c r="BE53" s="1029"/>
      <c r="BF53" s="1029"/>
      <c r="BG53" s="1029"/>
      <c r="BH53" s="1029"/>
      <c r="BI53" s="1029"/>
      <c r="BJ53" s="1029"/>
      <c r="BK53" s="1029"/>
      <c r="BL53" s="1029"/>
      <c r="BM53" s="1029"/>
      <c r="BN53" s="1029"/>
      <c r="BO53" s="1029"/>
      <c r="BP53" s="1029"/>
      <c r="BQ53" s="1029"/>
      <c r="BR53" s="1029"/>
      <c r="BS53" s="1029"/>
      <c r="BT53" s="1029"/>
      <c r="BU53" s="1029"/>
      <c r="BV53" s="1029"/>
      <c r="BW53" s="1029"/>
      <c r="BX53" s="1029"/>
      <c r="BY53" s="1029"/>
      <c r="BZ53" s="1029"/>
      <c r="CA53" s="1029"/>
      <c r="CB53" s="1029"/>
      <c r="CC53" s="1029"/>
      <c r="CD53" s="1029"/>
      <c r="CE53" s="1029"/>
      <c r="CF53" s="1029"/>
      <c r="CG53" s="1029"/>
      <c r="CH53" s="1029"/>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8"/>
      <c r="BE54" s="1028"/>
      <c r="BF54" s="1028"/>
      <c r="BG54" s="1028"/>
      <c r="BH54" s="1028"/>
      <c r="BI54" s="1028"/>
      <c r="BJ54" s="1028"/>
      <c r="BK54" s="1028"/>
      <c r="BL54" s="1028"/>
      <c r="BM54" s="1028"/>
      <c r="BN54" s="1028"/>
      <c r="BO54" s="1028"/>
      <c r="BP54" s="1028"/>
      <c r="BQ54" s="1028"/>
      <c r="BR54" s="1028"/>
      <c r="BS54" s="1028"/>
      <c r="BT54" s="1028"/>
      <c r="BU54" s="1028"/>
      <c r="BV54" s="1028"/>
      <c r="BW54" s="1028"/>
      <c r="BX54" s="1028"/>
      <c r="BY54" s="1028"/>
      <c r="BZ54" s="1028"/>
      <c r="CA54" s="1028"/>
      <c r="CB54" s="1028"/>
      <c r="CC54" s="1028"/>
      <c r="CD54" s="1028"/>
      <c r="CE54" s="1028"/>
      <c r="CF54" s="1028"/>
      <c r="CG54" s="1028"/>
      <c r="CH54" s="1028"/>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C1:E1"/>
    <mergeCell ref="C4:AQ4"/>
    <mergeCell ref="CA4:CB4"/>
    <mergeCell ref="D23:AQ23"/>
    <mergeCell ref="D24:AZ24"/>
    <mergeCell ref="D25:BB25"/>
    <mergeCell ref="D26:AQ26"/>
    <mergeCell ref="D30:BB30"/>
    <mergeCell ref="D31:BB31"/>
    <mergeCell ref="D32:BB32"/>
    <mergeCell ref="D33:BB33"/>
    <mergeCell ref="D34:BB34"/>
    <mergeCell ref="D35:BB35"/>
    <mergeCell ref="D36:BB36"/>
    <mergeCell ref="D37:BB37"/>
    <mergeCell ref="BD37:CH37"/>
    <mergeCell ref="D38:BB38"/>
    <mergeCell ref="BD38:CH38"/>
    <mergeCell ref="D39:BB39"/>
    <mergeCell ref="BD39:CH39"/>
    <mergeCell ref="D40:BB40"/>
    <mergeCell ref="BD40:CH40"/>
    <mergeCell ref="D41:BB41"/>
    <mergeCell ref="BD41:CH41"/>
    <mergeCell ref="D42:BB42"/>
    <mergeCell ref="BD42:CH42"/>
    <mergeCell ref="D43:BB43"/>
    <mergeCell ref="BD43:CH43"/>
    <mergeCell ref="D44:BB44"/>
    <mergeCell ref="BD44:CH44"/>
    <mergeCell ref="D45:BB45"/>
    <mergeCell ref="BD45:CH45"/>
    <mergeCell ref="D46:BB46"/>
    <mergeCell ref="BD46:CH46"/>
    <mergeCell ref="D47:BB47"/>
    <mergeCell ref="BD47:CH47"/>
    <mergeCell ref="D48:BB48"/>
    <mergeCell ref="BD48:CH48"/>
    <mergeCell ref="D49:BB49"/>
    <mergeCell ref="BD49:CH49"/>
    <mergeCell ref="D50:BB50"/>
    <mergeCell ref="BD50:CH50"/>
    <mergeCell ref="BD54:CH54"/>
    <mergeCell ref="D51:BB51"/>
    <mergeCell ref="BD51:CH51"/>
    <mergeCell ref="D52:BB52"/>
    <mergeCell ref="BD52:CH52"/>
    <mergeCell ref="D53:BB53"/>
    <mergeCell ref="BD53:CH53"/>
  </mergeCells>
  <conditionalFormatting sqref="F19 F17">
    <cfRule type="cellIs" priority="77" dxfId="0" operator="lessThan" stopIfTrue="1">
      <formula>F18</formula>
    </cfRule>
  </conditionalFormatting>
  <conditionalFormatting sqref="F14">
    <cfRule type="cellIs" priority="78" dxfId="0" operator="lessThan" stopIfTrue="1">
      <formula>F12+F13-(0.01*(F12+F13))</formula>
    </cfRule>
    <cfRule type="cellIs" priority="79" dxfId="0" operator="lessThan" stopIfTrue="1">
      <formula>F15+F16+F17+F19+F21-(0.01*(F15+F16+F17+F19+F21))</formula>
    </cfRule>
  </conditionalFormatting>
  <conditionalFormatting sqref="H19 H17">
    <cfRule type="cellIs" priority="74" dxfId="0" operator="lessThan" stopIfTrue="1">
      <formula>H18</formula>
    </cfRule>
  </conditionalFormatting>
  <conditionalFormatting sqref="H14">
    <cfRule type="cellIs" priority="75" dxfId="0" operator="lessThan" stopIfTrue="1">
      <formula>H12+H13-(0.01*(H12+H13))</formula>
    </cfRule>
    <cfRule type="cellIs" priority="76" dxfId="0" operator="lessThan" stopIfTrue="1">
      <formula>H15+H16+H17+H19+H21-(0.01*(H15+H16+H17+H19+H21))</formula>
    </cfRule>
  </conditionalFormatting>
  <conditionalFormatting sqref="J19 J17">
    <cfRule type="cellIs" priority="71" dxfId="0" operator="lessThan" stopIfTrue="1">
      <formula>J18</formula>
    </cfRule>
  </conditionalFormatting>
  <conditionalFormatting sqref="J14">
    <cfRule type="cellIs" priority="72" dxfId="0" operator="lessThan" stopIfTrue="1">
      <formula>J12+J13-(0.01*(J12+J13))</formula>
    </cfRule>
    <cfRule type="cellIs" priority="73" dxfId="0" operator="lessThan" stopIfTrue="1">
      <formula>J15+J16+J17+J19+J21-(0.01*(J15+J16+J17+J19+J21))</formula>
    </cfRule>
  </conditionalFormatting>
  <conditionalFormatting sqref="L19 L17">
    <cfRule type="cellIs" priority="68" dxfId="0" operator="lessThan" stopIfTrue="1">
      <formula>L18</formula>
    </cfRule>
  </conditionalFormatting>
  <conditionalFormatting sqref="L14">
    <cfRule type="cellIs" priority="69" dxfId="0" operator="lessThan" stopIfTrue="1">
      <formula>L12+L13-(0.01*(L12+L13))</formula>
    </cfRule>
    <cfRule type="cellIs" priority="70" dxfId="0" operator="lessThan" stopIfTrue="1">
      <formula>L15+L16+L17+L19+L21-(0.01*(L15+L16+L17+L19+L21))</formula>
    </cfRule>
  </conditionalFormatting>
  <conditionalFormatting sqref="N19 N17">
    <cfRule type="cellIs" priority="65" dxfId="0" operator="lessThan" stopIfTrue="1">
      <formula>N18</formula>
    </cfRule>
  </conditionalFormatting>
  <conditionalFormatting sqref="N14">
    <cfRule type="cellIs" priority="66" dxfId="0" operator="lessThan" stopIfTrue="1">
      <formula>N12+N13-(0.01*(N12+N13))</formula>
    </cfRule>
    <cfRule type="cellIs" priority="67" dxfId="0" operator="lessThan" stopIfTrue="1">
      <formula>N15+N16+N17+N19+N21-(0.01*(N15+N16+N17+N19+N21))</formula>
    </cfRule>
  </conditionalFormatting>
  <conditionalFormatting sqref="P19 P17">
    <cfRule type="cellIs" priority="62" dxfId="0" operator="lessThan" stopIfTrue="1">
      <formula>P18</formula>
    </cfRule>
  </conditionalFormatting>
  <conditionalFormatting sqref="P14">
    <cfRule type="cellIs" priority="63" dxfId="0" operator="lessThan" stopIfTrue="1">
      <formula>P12+P13-(0.01*(P12+P13))</formula>
    </cfRule>
    <cfRule type="cellIs" priority="64" dxfId="0" operator="lessThan" stopIfTrue="1">
      <formula>P15+P16+P17+P19+P21-(0.01*(P15+P16+P17+P19+P21))</formula>
    </cfRule>
  </conditionalFormatting>
  <conditionalFormatting sqref="R19 R17">
    <cfRule type="cellIs" priority="59" dxfId="0" operator="lessThan" stopIfTrue="1">
      <formula>R18</formula>
    </cfRule>
  </conditionalFormatting>
  <conditionalFormatting sqref="R14">
    <cfRule type="cellIs" priority="60" dxfId="0" operator="lessThan" stopIfTrue="1">
      <formula>R12+R13-(0.01*(R12+R13))</formula>
    </cfRule>
    <cfRule type="cellIs" priority="61" dxfId="0" operator="lessThan" stopIfTrue="1">
      <formula>R15+R16+R17+R19+R21-(0.01*(R15+R16+R17+R19+R21))</formula>
    </cfRule>
  </conditionalFormatting>
  <conditionalFormatting sqref="T19 T17">
    <cfRule type="cellIs" priority="56" dxfId="0" operator="lessThan" stopIfTrue="1">
      <formula>T18</formula>
    </cfRule>
  </conditionalFormatting>
  <conditionalFormatting sqref="T14">
    <cfRule type="cellIs" priority="57" dxfId="0" operator="lessThan" stopIfTrue="1">
      <formula>T12+T13-(0.01*(T12+T13))</formula>
    </cfRule>
    <cfRule type="cellIs" priority="58" dxfId="0" operator="lessThan" stopIfTrue="1">
      <formula>T15+T16+T17+T19+T21-(0.01*(T15+T16+T17+T19+T21))</formula>
    </cfRule>
  </conditionalFormatting>
  <conditionalFormatting sqref="V14">
    <cfRule type="cellIs" priority="54" dxfId="0" operator="lessThan" stopIfTrue="1">
      <formula>V12+V13-(0.01*(V12+V13))</formula>
    </cfRule>
    <cfRule type="cellIs" priority="55" dxfId="0" operator="lessThan" stopIfTrue="1">
      <formula>V15+V16+V17+V19+V21-(0.01*(V15+V16+V17+V19+V21))</formula>
    </cfRule>
  </conditionalFormatting>
  <conditionalFormatting sqref="X19 X17">
    <cfRule type="cellIs" priority="51" dxfId="0" operator="lessThan" stopIfTrue="1">
      <formula>X18</formula>
    </cfRule>
  </conditionalFormatting>
  <conditionalFormatting sqref="X14">
    <cfRule type="cellIs" priority="52" dxfId="0" operator="lessThan" stopIfTrue="1">
      <formula>X12+X13-(0.01*(X12+X13))</formula>
    </cfRule>
    <cfRule type="cellIs" priority="53" dxfId="0" operator="lessThan" stopIfTrue="1">
      <formula>X15+X16+X17+X19+X21-(0.01*(X15+X16+X17+X19+X21))</formula>
    </cfRule>
  </conditionalFormatting>
  <conditionalFormatting sqref="Z19 Z17">
    <cfRule type="cellIs" priority="48" dxfId="0" operator="lessThan" stopIfTrue="1">
      <formula>Z18</formula>
    </cfRule>
  </conditionalFormatting>
  <conditionalFormatting sqref="Z14">
    <cfRule type="cellIs" priority="49" dxfId="0" operator="lessThan" stopIfTrue="1">
      <formula>Z12+Z13-(0.01*(Z12+Z13))</formula>
    </cfRule>
    <cfRule type="cellIs" priority="50" dxfId="0" operator="lessThan" stopIfTrue="1">
      <formula>Z15+Z16+Z17+Z19+Z21-(0.01*(Z15+Z16+Z17+Z19+Z21))</formula>
    </cfRule>
  </conditionalFormatting>
  <conditionalFormatting sqref="AB19 AB17">
    <cfRule type="cellIs" priority="45" dxfId="0" operator="lessThan" stopIfTrue="1">
      <formula>AB18</formula>
    </cfRule>
  </conditionalFormatting>
  <conditionalFormatting sqref="AB14">
    <cfRule type="cellIs" priority="46" dxfId="0" operator="lessThan" stopIfTrue="1">
      <formula>AB12+AB13-(0.01*(AB12+AB13))</formula>
    </cfRule>
    <cfRule type="cellIs" priority="47" dxfId="0" operator="lessThan" stopIfTrue="1">
      <formula>AB15+AB16+AB17+AB19+AB21-(0.01*(AB15+AB16+AB17+AB19+AB21))</formula>
    </cfRule>
  </conditionalFormatting>
  <conditionalFormatting sqref="AD19 AD17">
    <cfRule type="cellIs" priority="42" dxfId="0" operator="lessThan" stopIfTrue="1">
      <formula>AD18</formula>
    </cfRule>
  </conditionalFormatting>
  <conditionalFormatting sqref="AD14">
    <cfRule type="cellIs" priority="43" dxfId="0" operator="lessThan" stopIfTrue="1">
      <formula>AD12+AD13-(0.01*(AD12+AD13))</formula>
    </cfRule>
    <cfRule type="cellIs" priority="44" dxfId="0" operator="lessThan" stopIfTrue="1">
      <formula>AD15+AD16+AD17+AD19+AD21-(0.01*(AD15+AD16+AD17+AD19+AD21))</formula>
    </cfRule>
  </conditionalFormatting>
  <conditionalFormatting sqref="AF19 AF17">
    <cfRule type="cellIs" priority="39" dxfId="0" operator="lessThan" stopIfTrue="1">
      <formula>AF18</formula>
    </cfRule>
  </conditionalFormatting>
  <conditionalFormatting sqref="AF14">
    <cfRule type="cellIs" priority="40" dxfId="0" operator="lessThan" stopIfTrue="1">
      <formula>AF12+AF13-(0.01*(AF12+AF13))</formula>
    </cfRule>
    <cfRule type="cellIs" priority="41" dxfId="0" operator="lessThan" stopIfTrue="1">
      <formula>AF15+AF16+AF17+AF19+AF21-(0.01*(AF15+AF16+AF17+AF19+AF21))</formula>
    </cfRule>
  </conditionalFormatting>
  <conditionalFormatting sqref="AH19 AH17">
    <cfRule type="cellIs" priority="36" dxfId="0" operator="lessThan" stopIfTrue="1">
      <formula>AH18</formula>
    </cfRule>
  </conditionalFormatting>
  <conditionalFormatting sqref="AH14">
    <cfRule type="cellIs" priority="37" dxfId="0" operator="lessThan" stopIfTrue="1">
      <formula>AH12+AH13-(0.01*(AH12+AH13))</formula>
    </cfRule>
    <cfRule type="cellIs" priority="38" dxfId="0" operator="lessThan" stopIfTrue="1">
      <formula>AH15+AH16+AH17+AH19+AH21-(0.01*(AH15+AH16+AH17+AH19+AH21))</formula>
    </cfRule>
  </conditionalFormatting>
  <conditionalFormatting sqref="AJ19 AJ17">
    <cfRule type="cellIs" priority="33" dxfId="0" operator="lessThan" stopIfTrue="1">
      <formula>AJ18</formula>
    </cfRule>
  </conditionalFormatting>
  <conditionalFormatting sqref="AJ14">
    <cfRule type="cellIs" priority="34" dxfId="0" operator="lessThan" stopIfTrue="1">
      <formula>AJ12+AJ13-(0.01*(AJ12+AJ13))</formula>
    </cfRule>
    <cfRule type="cellIs" priority="35" dxfId="0" operator="lessThan" stopIfTrue="1">
      <formula>AJ15+AJ16+AJ17+AJ19+AJ21-(0.01*(AJ15+AJ16+AJ17+AJ19+AJ21))</formula>
    </cfRule>
  </conditionalFormatting>
  <conditionalFormatting sqref="AL19 AL17">
    <cfRule type="cellIs" priority="30" dxfId="0" operator="lessThan" stopIfTrue="1">
      <formula>AL18</formula>
    </cfRule>
  </conditionalFormatting>
  <conditionalFormatting sqref="AL14">
    <cfRule type="cellIs" priority="31" dxfId="0" operator="lessThan" stopIfTrue="1">
      <formula>AL12+AL13-(0.01*(AL12+AL13))</formula>
    </cfRule>
    <cfRule type="cellIs" priority="32" dxfId="0" operator="lessThan" stopIfTrue="1">
      <formula>AL15+AL16+AL17+AL19+AL21-(0.01*(AL15+AL16+AL17+AL19+AL21))</formula>
    </cfRule>
  </conditionalFormatting>
  <conditionalFormatting sqref="AN19 AN17">
    <cfRule type="cellIs" priority="27" dxfId="0" operator="lessThan" stopIfTrue="1">
      <formula>AN18</formula>
    </cfRule>
  </conditionalFormatting>
  <conditionalFormatting sqref="AN14">
    <cfRule type="cellIs" priority="28" dxfId="0" operator="lessThan" stopIfTrue="1">
      <formula>AN12+AN13-(0.01*(AN12+AN13))</formula>
    </cfRule>
    <cfRule type="cellIs" priority="29" dxfId="0" operator="lessThan" stopIfTrue="1">
      <formula>AN15+AN16+AN17+AN19+AN21-(0.01*(AN15+AN16+AN17+AN19+AN21))</formula>
    </cfRule>
  </conditionalFormatting>
  <conditionalFormatting sqref="AP19 AP17">
    <cfRule type="cellIs" priority="24" dxfId="0" operator="lessThan" stopIfTrue="1">
      <formula>AP18</formula>
    </cfRule>
  </conditionalFormatting>
  <conditionalFormatting sqref="AP14">
    <cfRule type="cellIs" priority="25" dxfId="0" operator="lessThan" stopIfTrue="1">
      <formula>AP12+AP13-(0.01*(AP12+AP13))</formula>
    </cfRule>
    <cfRule type="cellIs" priority="26" dxfId="0" operator="lessThan" stopIfTrue="1">
      <formula>AP15+AP16+AP17+AP19+AP21-(0.01*(AP15+AP16+AP17+AP19+AP21))</formula>
    </cfRule>
  </conditionalFormatting>
  <conditionalFormatting sqref="AR19 AR17">
    <cfRule type="cellIs" priority="21" dxfId="0" operator="lessThan" stopIfTrue="1">
      <formula>AR18</formula>
    </cfRule>
  </conditionalFormatting>
  <conditionalFormatting sqref="AR14">
    <cfRule type="cellIs" priority="22" dxfId="0" operator="lessThan" stopIfTrue="1">
      <formula>AR12+AR13-(0.01*(AR12+AR13))</formula>
    </cfRule>
    <cfRule type="cellIs" priority="23" dxfId="0" operator="lessThan" stopIfTrue="1">
      <formula>AR15+AR16+AR17+AR19+AR21-(0.01*(AR15+AR16+AR17+AR19+AR21))</formula>
    </cfRule>
  </conditionalFormatting>
  <conditionalFormatting sqref="AT19 AT17">
    <cfRule type="cellIs" priority="18" dxfId="0" operator="lessThan" stopIfTrue="1">
      <formula>AT18</formula>
    </cfRule>
  </conditionalFormatting>
  <conditionalFormatting sqref="AT14">
    <cfRule type="cellIs" priority="19" dxfId="0" operator="lessThan" stopIfTrue="1">
      <formula>AT12+AT13-(0.01*(AT12+AT13))</formula>
    </cfRule>
    <cfRule type="cellIs" priority="20" dxfId="0" operator="lessThan" stopIfTrue="1">
      <formula>AT15+AT16+AT17+AT19+AT21-(0.01*(AT15+AT16+AT17+AT19+AT21))</formula>
    </cfRule>
  </conditionalFormatting>
  <conditionalFormatting sqref="AZ19 AZ17">
    <cfRule type="cellIs" priority="15" dxfId="0" operator="lessThan" stopIfTrue="1">
      <formula>AZ18</formula>
    </cfRule>
  </conditionalFormatting>
  <conditionalFormatting sqref="AZ14">
    <cfRule type="cellIs" priority="16" dxfId="0" operator="lessThan" stopIfTrue="1">
      <formula>AZ12+AZ13-(0.01*(AZ12+AZ13))</formula>
    </cfRule>
    <cfRule type="cellIs" priority="17" dxfId="0" operator="lessThan" stopIfTrue="1">
      <formula>AZ15+AZ16+AZ17+AZ19+AZ21-(0.01*(AZ15+AZ16+AZ17+AZ19+AZ21))</formula>
    </cfRule>
  </conditionalFormatting>
  <conditionalFormatting sqref="V19 V17">
    <cfRule type="cellIs" priority="14" dxfId="0"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0" operator="equal" stopIfTrue="1">
      <formula>"&gt; 25%"</formula>
    </cfRule>
  </conditionalFormatting>
  <conditionalFormatting sqref="BI12:BI21 BI9:BI10">
    <cfRule type="cellIs" priority="12" dxfId="0" operator="equal" stopIfTrue="1">
      <formula>"&gt; 100%"</formula>
    </cfRule>
  </conditionalFormatting>
  <conditionalFormatting sqref="DA11 CU11 CS11 CQ11 CO11 CM11 CK11 CI11 CG11 CE11 CC11 CA11 BY11 BW11 BU11 BS11 BK11 BM11 BO11 BQ11 BI11">
    <cfRule type="cellIs" priority="13" dxfId="0" operator="equal" stopIfTrue="1">
      <formula>"&gt;25%"</formula>
    </cfRule>
  </conditionalFormatting>
  <conditionalFormatting sqref="BG32 BG29 BG27 DA32 DA29 BI32:CY32 BI29:CY29 BI27:DA27">
    <cfRule type="cellIs" priority="10" dxfId="0" operator="equal" stopIfTrue="1">
      <formula>"&lt;&gt;"</formula>
    </cfRule>
  </conditionalFormatting>
  <conditionalFormatting sqref="AV19 AV17">
    <cfRule type="cellIs" priority="7" dxfId="0" operator="lessThan" stopIfTrue="1">
      <formula>AV18</formula>
    </cfRule>
  </conditionalFormatting>
  <conditionalFormatting sqref="AV14">
    <cfRule type="cellIs" priority="8" dxfId="0" operator="lessThan" stopIfTrue="1">
      <formula>AV12+AV13-(0.01*(AV12+AV13))</formula>
    </cfRule>
    <cfRule type="cellIs" priority="9" dxfId="0" operator="lessThan" stopIfTrue="1">
      <formula>AV15+AV16+AV17+AV19+AV21-(0.01*(AV15+AV16+AV17+AV19+AV21))</formula>
    </cfRule>
  </conditionalFormatting>
  <conditionalFormatting sqref="AX19 AX17">
    <cfRule type="cellIs" priority="4" dxfId="0" operator="lessThan" stopIfTrue="1">
      <formula>AX18</formula>
    </cfRule>
  </conditionalFormatting>
  <conditionalFormatting sqref="AX14">
    <cfRule type="cellIs" priority="5" dxfId="0" operator="lessThan" stopIfTrue="1">
      <formula>AX12+AX13-(0.01*(AX12+AX13))</formula>
    </cfRule>
    <cfRule type="cellIs" priority="6" dxfId="0" operator="lessThan" stopIfTrue="1">
      <formula>AX15+AX16+AX17+AX19+AX21-(0.01*(AX15+AX16+AX17+AX19+AX21))</formula>
    </cfRule>
  </conditionalFormatting>
  <conditionalFormatting sqref="CY12:CY21 CW12:CW21 CY9:CY10 CW9:CW10">
    <cfRule type="cellIs" priority="2" dxfId="0" operator="equal" stopIfTrue="1">
      <formula>"&gt; 25%"</formula>
    </cfRule>
  </conditionalFormatting>
  <conditionalFormatting sqref="CY11 CW11">
    <cfRule type="cellIs" priority="3" dxfId="0" operator="equal" stopIfTrue="1">
      <formula>"&gt;25%"</formula>
    </cfRule>
  </conditionalFormatting>
  <conditionalFormatting sqref="BG24:DA24">
    <cfRule type="containsText" priority="1" dxfId="18"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B1:CZ42"/>
  <sheetViews>
    <sheetView showGridLines="0" zoomScale="85" zoomScaleNormal="85" zoomScalePageLayoutView="55" workbookViewId="0" topLeftCell="C1">
      <selection activeCell="F9" sqref="F9"/>
    </sheetView>
  </sheetViews>
  <sheetFormatPr defaultColWidth="7.57421875" defaultRowHeight="12.75"/>
  <cols>
    <col min="1" max="1" width="7.421875" style="855" hidden="1" customWidth="1"/>
    <col min="2" max="2" width="8.2812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48" t="s">
        <v>74</v>
      </c>
      <c r="D1" s="1048"/>
      <c r="E1" s="1048"/>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77"/>
      <c r="BF1" s="977"/>
      <c r="BG1" s="977"/>
      <c r="BH1" s="977"/>
      <c r="BI1" s="977"/>
      <c r="BJ1" s="977"/>
      <c r="BK1" s="977"/>
      <c r="BL1" s="977"/>
      <c r="BM1" s="977"/>
      <c r="BN1" s="977"/>
      <c r="BO1" s="977"/>
      <c r="BP1" s="977"/>
      <c r="BQ1" s="977"/>
      <c r="BR1" s="977"/>
      <c r="BS1" s="977"/>
      <c r="BT1" s="977"/>
      <c r="BU1" s="977"/>
      <c r="BV1" s="977"/>
      <c r="BW1" s="977"/>
      <c r="BX1" s="977"/>
      <c r="BY1" s="977"/>
      <c r="BZ1" s="977"/>
      <c r="CA1" s="977"/>
      <c r="CB1" s="977"/>
      <c r="CC1" s="977"/>
      <c r="CD1" s="977"/>
      <c r="CE1" s="977"/>
      <c r="CF1" s="977"/>
      <c r="CG1" s="977"/>
      <c r="CH1" s="977"/>
      <c r="CI1" s="977"/>
      <c r="CJ1" s="977"/>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5">
        <v>144</v>
      </c>
      <c r="C3" s="782" t="s">
        <v>112</v>
      </c>
      <c r="D3" s="783" t="s">
        <v>327</v>
      </c>
      <c r="E3" s="784"/>
      <c r="F3" s="785"/>
      <c r="G3" s="786"/>
      <c r="H3" s="787"/>
      <c r="I3" s="786"/>
      <c r="J3" s="787"/>
      <c r="K3" s="786"/>
      <c r="L3" s="787"/>
      <c r="M3" s="786"/>
      <c r="N3" s="787"/>
      <c r="O3" s="786"/>
      <c r="P3" s="788"/>
      <c r="Q3" s="786"/>
      <c r="R3" s="788"/>
      <c r="S3" s="786"/>
      <c r="T3" s="788"/>
      <c r="U3" s="777"/>
      <c r="V3" s="782" t="s">
        <v>113</v>
      </c>
      <c r="W3" s="789"/>
      <c r="X3" s="790"/>
      <c r="Y3" s="789"/>
      <c r="Z3" s="791"/>
      <c r="AA3" s="1061"/>
      <c r="AB3" s="1061"/>
      <c r="AC3" s="1061"/>
      <c r="AD3" s="1061"/>
      <c r="AE3" s="1061"/>
      <c r="AF3" s="1061"/>
      <c r="AG3" s="1061"/>
      <c r="AH3" s="1061"/>
      <c r="AI3" s="1061"/>
      <c r="AJ3" s="1061"/>
      <c r="AK3" s="1061"/>
      <c r="AL3" s="1061"/>
      <c r="AM3" s="1061"/>
      <c r="AN3" s="1061"/>
      <c r="AO3" s="1061"/>
      <c r="AP3" s="1061"/>
      <c r="AQ3" s="1061"/>
      <c r="AR3" s="1061"/>
      <c r="AS3" s="1061"/>
      <c r="AT3" s="1061"/>
      <c r="AU3" s="1061"/>
      <c r="AV3" s="1061"/>
      <c r="AW3" s="1061"/>
      <c r="AX3" s="1061"/>
      <c r="AY3" s="1061"/>
      <c r="AZ3" s="1061"/>
      <c r="BA3" s="1061"/>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62"/>
      <c r="D4" s="1062"/>
      <c r="E4" s="1062"/>
      <c r="F4" s="1063"/>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86"/>
      <c r="BI5" s="986"/>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995" t="s">
        <v>213</v>
      </c>
      <c r="BD7" s="996"/>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64" t="s">
        <v>23</v>
      </c>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5"/>
      <c r="AM13" s="1065"/>
      <c r="AN13" s="1065"/>
      <c r="AO13" s="1065"/>
      <c r="AP13" s="1065"/>
      <c r="AQ13" s="1065"/>
      <c r="AR13" s="1066"/>
      <c r="AS13" s="1066"/>
      <c r="AT13" s="1066"/>
      <c r="AU13" s="1066"/>
      <c r="AV13" s="1066"/>
      <c r="AW13" s="1066"/>
      <c r="AX13" s="1066"/>
      <c r="AY13" s="1066"/>
      <c r="AZ13" s="1066"/>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67" t="s">
        <v>236</v>
      </c>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6"/>
      <c r="AS14" s="1066"/>
      <c r="AT14" s="1066"/>
      <c r="AU14" s="1066"/>
      <c r="AV14" s="1066"/>
      <c r="AW14" s="1066"/>
      <c r="AX14" s="1066"/>
      <c r="AY14" s="1066"/>
      <c r="AZ14" s="1066"/>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N/A</v>
      </c>
    </row>
    <row r="15" spans="3:53" ht="15.75" customHeight="1">
      <c r="C15" s="849"/>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4"/>
      <c r="AC15" s="1064"/>
      <c r="AD15" s="1064"/>
      <c r="AE15" s="1064"/>
      <c r="AF15" s="1064"/>
      <c r="AG15" s="1064"/>
      <c r="AH15" s="1064"/>
      <c r="AI15" s="1064"/>
      <c r="AJ15" s="1064"/>
      <c r="AK15" s="1064"/>
      <c r="AL15" s="1068"/>
      <c r="AM15" s="1068"/>
      <c r="AN15" s="1068"/>
      <c r="AO15" s="1068"/>
      <c r="AP15" s="1068"/>
      <c r="AQ15" s="1068"/>
      <c r="AR15" s="1068"/>
      <c r="AS15" s="1068"/>
      <c r="AT15" s="1068"/>
      <c r="AU15" s="1068"/>
      <c r="AV15" s="1068"/>
      <c r="AW15" s="1068"/>
      <c r="AX15" s="1068"/>
      <c r="AY15" s="1068"/>
      <c r="AZ15" s="1068"/>
      <c r="BA15" s="850"/>
    </row>
    <row r="16" spans="3:53" ht="21" customHeight="1">
      <c r="C16" s="851"/>
      <c r="D16" s="1069"/>
      <c r="E16" s="1069"/>
      <c r="F16" s="1069"/>
      <c r="G16" s="1069"/>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c r="AK16" s="1069"/>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70" t="s">
        <v>123</v>
      </c>
      <c r="E18" s="1071"/>
      <c r="F18" s="1071"/>
      <c r="G18" s="1071"/>
      <c r="H18" s="1071"/>
      <c r="I18" s="1071"/>
      <c r="J18" s="1071"/>
      <c r="K18" s="1071"/>
      <c r="L18" s="1071"/>
      <c r="M18" s="1071"/>
      <c r="N18" s="1071"/>
      <c r="O18" s="1071"/>
      <c r="P18" s="1071"/>
      <c r="Q18" s="1071"/>
      <c r="R18" s="1071"/>
      <c r="S18" s="1071"/>
      <c r="T18" s="1071"/>
      <c r="U18" s="1071"/>
      <c r="V18" s="1071"/>
      <c r="W18" s="1071"/>
      <c r="X18" s="1071"/>
      <c r="Y18" s="1071"/>
      <c r="Z18" s="1071"/>
      <c r="AA18" s="1071"/>
      <c r="AB18" s="1071"/>
      <c r="AC18" s="1071"/>
      <c r="AD18" s="1071"/>
      <c r="AE18" s="1071"/>
      <c r="AF18" s="1071"/>
      <c r="AG18" s="1071"/>
      <c r="AH18" s="1071"/>
      <c r="AI18" s="1071"/>
      <c r="AJ18" s="1071"/>
      <c r="AK18" s="1071"/>
      <c r="AL18" s="1071"/>
      <c r="AM18" s="1071"/>
      <c r="AN18" s="1071"/>
      <c r="AO18" s="1071"/>
      <c r="AP18" s="1071"/>
      <c r="AQ18" s="1071"/>
      <c r="AR18" s="1071"/>
      <c r="AS18" s="1071"/>
      <c r="AT18" s="1071"/>
      <c r="AU18" s="1071"/>
      <c r="AV18" s="1071"/>
      <c r="AW18" s="1071"/>
      <c r="AX18" s="1071"/>
      <c r="AY18" s="1071"/>
      <c r="AZ18" s="1071"/>
      <c r="BA18" s="1072"/>
    </row>
    <row r="19" spans="3:53" ht="14.25" customHeight="1">
      <c r="C19" s="908"/>
      <c r="D19" s="1073"/>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074"/>
      <c r="AK19" s="1074"/>
      <c r="AL19" s="1074"/>
      <c r="AM19" s="1074"/>
      <c r="AN19" s="1074"/>
      <c r="AO19" s="1074"/>
      <c r="AP19" s="1074"/>
      <c r="AQ19" s="1074"/>
      <c r="AR19" s="1074"/>
      <c r="AS19" s="1074"/>
      <c r="AT19" s="1074"/>
      <c r="AU19" s="1074"/>
      <c r="AV19" s="1074"/>
      <c r="AW19" s="1074"/>
      <c r="AX19" s="1074"/>
      <c r="AY19" s="1074"/>
      <c r="AZ19" s="1074"/>
      <c r="BA19" s="1075"/>
    </row>
    <row r="20" spans="3:53" ht="12" customHeight="1">
      <c r="C20" s="909"/>
      <c r="D20" s="1076"/>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077"/>
      <c r="AM20" s="1077"/>
      <c r="AN20" s="1077"/>
      <c r="AO20" s="1077"/>
      <c r="AP20" s="1077"/>
      <c r="AQ20" s="1077"/>
      <c r="AR20" s="1077"/>
      <c r="AS20" s="1077"/>
      <c r="AT20" s="1077"/>
      <c r="AU20" s="1077"/>
      <c r="AV20" s="1077"/>
      <c r="AW20" s="1077"/>
      <c r="AX20" s="1077"/>
      <c r="AY20" s="1077"/>
      <c r="AZ20" s="1077"/>
      <c r="BA20" s="1078"/>
    </row>
    <row r="21" spans="3:53" ht="14.25" customHeight="1">
      <c r="C21" s="909"/>
      <c r="D21" s="1076"/>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c r="AH21" s="1077"/>
      <c r="AI21" s="1077"/>
      <c r="AJ21" s="1077"/>
      <c r="AK21" s="1077"/>
      <c r="AL21" s="1077"/>
      <c r="AM21" s="1077"/>
      <c r="AN21" s="1077"/>
      <c r="AO21" s="1077"/>
      <c r="AP21" s="1077"/>
      <c r="AQ21" s="1077"/>
      <c r="AR21" s="1077"/>
      <c r="AS21" s="1077"/>
      <c r="AT21" s="1077"/>
      <c r="AU21" s="1077"/>
      <c r="AV21" s="1077"/>
      <c r="AW21" s="1077"/>
      <c r="AX21" s="1077"/>
      <c r="AY21" s="1077"/>
      <c r="AZ21" s="1077"/>
      <c r="BA21" s="1078"/>
    </row>
    <row r="22" spans="3:53" ht="14.25" customHeight="1">
      <c r="C22" s="909"/>
      <c r="D22" s="1076"/>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1077"/>
      <c r="AB22" s="1077"/>
      <c r="AC22" s="1077"/>
      <c r="AD22" s="1077"/>
      <c r="AE22" s="1077"/>
      <c r="AF22" s="1077"/>
      <c r="AG22" s="1077"/>
      <c r="AH22" s="1077"/>
      <c r="AI22" s="1077"/>
      <c r="AJ22" s="1077"/>
      <c r="AK22" s="1077"/>
      <c r="AL22" s="1077"/>
      <c r="AM22" s="1077"/>
      <c r="AN22" s="1077"/>
      <c r="AO22" s="1077"/>
      <c r="AP22" s="1077"/>
      <c r="AQ22" s="1077"/>
      <c r="AR22" s="1077"/>
      <c r="AS22" s="1077"/>
      <c r="AT22" s="1077"/>
      <c r="AU22" s="1077"/>
      <c r="AV22" s="1077"/>
      <c r="AW22" s="1077"/>
      <c r="AX22" s="1077"/>
      <c r="AY22" s="1077"/>
      <c r="AZ22" s="1077"/>
      <c r="BA22" s="1078"/>
    </row>
    <row r="23" spans="3:53" ht="12" customHeight="1">
      <c r="C23" s="909"/>
      <c r="D23" s="1076"/>
      <c r="E23" s="1077"/>
      <c r="F23" s="1077"/>
      <c r="G23" s="1077"/>
      <c r="H23" s="1077"/>
      <c r="I23" s="1077"/>
      <c r="J23" s="1077"/>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8"/>
    </row>
    <row r="24" spans="3:53" ht="14.25" customHeight="1">
      <c r="C24" s="909"/>
      <c r="D24" s="1076"/>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1077"/>
      <c r="BA24" s="1078"/>
    </row>
    <row r="25" spans="3:53" ht="12" customHeight="1">
      <c r="C25" s="909"/>
      <c r="D25" s="1076"/>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8"/>
    </row>
    <row r="26" spans="3:53" ht="12" customHeight="1">
      <c r="C26" s="909"/>
      <c r="D26" s="1076"/>
      <c r="E26" s="1077"/>
      <c r="F26" s="1077"/>
      <c r="G26" s="1077"/>
      <c r="H26" s="1077"/>
      <c r="I26" s="1077"/>
      <c r="J26" s="1077"/>
      <c r="K26" s="1077"/>
      <c r="L26" s="1077"/>
      <c r="M26" s="1077"/>
      <c r="N26" s="1077"/>
      <c r="O26" s="1077"/>
      <c r="P26" s="1077"/>
      <c r="Q26" s="1077"/>
      <c r="R26" s="1077"/>
      <c r="S26" s="1077"/>
      <c r="T26" s="1077"/>
      <c r="U26" s="1077"/>
      <c r="V26" s="1077"/>
      <c r="W26" s="1077"/>
      <c r="X26" s="1077"/>
      <c r="Y26" s="1077"/>
      <c r="Z26" s="1077"/>
      <c r="AA26" s="1077"/>
      <c r="AB26" s="1077"/>
      <c r="AC26" s="1077"/>
      <c r="AD26" s="1077"/>
      <c r="AE26" s="1077"/>
      <c r="AF26" s="1077"/>
      <c r="AG26" s="1077"/>
      <c r="AH26" s="1077"/>
      <c r="AI26" s="1077"/>
      <c r="AJ26" s="1077"/>
      <c r="AK26" s="1077"/>
      <c r="AL26" s="1077"/>
      <c r="AM26" s="1077"/>
      <c r="AN26" s="1077"/>
      <c r="AO26" s="1077"/>
      <c r="AP26" s="1077"/>
      <c r="AQ26" s="1077"/>
      <c r="AR26" s="1077"/>
      <c r="AS26" s="1077"/>
      <c r="AT26" s="1077"/>
      <c r="AU26" s="1077"/>
      <c r="AV26" s="1077"/>
      <c r="AW26" s="1077"/>
      <c r="AX26" s="1077"/>
      <c r="AY26" s="1077"/>
      <c r="AZ26" s="1077"/>
      <c r="BA26" s="1078"/>
    </row>
    <row r="27" spans="3:53" ht="12.75" customHeight="1">
      <c r="C27" s="909"/>
      <c r="D27" s="1076"/>
      <c r="E27" s="1077"/>
      <c r="F27" s="1077"/>
      <c r="G27" s="1077"/>
      <c r="H27" s="1077"/>
      <c r="I27" s="1077"/>
      <c r="J27" s="1077"/>
      <c r="K27" s="1077"/>
      <c r="L27" s="1077"/>
      <c r="M27" s="1077"/>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c r="AL27" s="1077"/>
      <c r="AM27" s="1077"/>
      <c r="AN27" s="1077"/>
      <c r="AO27" s="1077"/>
      <c r="AP27" s="1077"/>
      <c r="AQ27" s="1077"/>
      <c r="AR27" s="1077"/>
      <c r="AS27" s="1077"/>
      <c r="AT27" s="1077"/>
      <c r="AU27" s="1077"/>
      <c r="AV27" s="1077"/>
      <c r="AW27" s="1077"/>
      <c r="AX27" s="1077"/>
      <c r="AY27" s="1077"/>
      <c r="AZ27" s="1077"/>
      <c r="BA27" s="1078"/>
    </row>
    <row r="28" spans="3:53" ht="12.75" customHeight="1">
      <c r="C28" s="909"/>
      <c r="D28" s="1079"/>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080"/>
      <c r="AK28" s="1080"/>
      <c r="AL28" s="1080"/>
      <c r="AM28" s="1080"/>
      <c r="AN28" s="1080"/>
      <c r="AO28" s="1080"/>
      <c r="AP28" s="1080"/>
      <c r="AQ28" s="1080"/>
      <c r="AR28" s="1080"/>
      <c r="AS28" s="1080"/>
      <c r="AT28" s="1080"/>
      <c r="AU28" s="1080"/>
      <c r="AV28" s="1080"/>
      <c r="AW28" s="1080"/>
      <c r="AX28" s="1080"/>
      <c r="AY28" s="1080"/>
      <c r="AZ28" s="1080"/>
      <c r="BA28" s="1081"/>
    </row>
    <row r="29" spans="3:53" ht="12.75" customHeight="1">
      <c r="C29" s="910"/>
      <c r="D29" s="1082"/>
      <c r="E29" s="1083"/>
      <c r="F29" s="1083"/>
      <c r="G29" s="1083"/>
      <c r="H29" s="1083"/>
      <c r="I29" s="1083"/>
      <c r="J29" s="1083"/>
      <c r="K29" s="1083"/>
      <c r="L29" s="1083"/>
      <c r="M29" s="1083"/>
      <c r="N29" s="1083"/>
      <c r="O29" s="1083"/>
      <c r="P29" s="1083"/>
      <c r="Q29" s="1083"/>
      <c r="R29" s="1083"/>
      <c r="S29" s="1083"/>
      <c r="T29" s="1083"/>
      <c r="U29" s="1083"/>
      <c r="V29" s="1083"/>
      <c r="W29" s="1083"/>
      <c r="X29" s="1083"/>
      <c r="Y29" s="1083"/>
      <c r="Z29" s="1083"/>
      <c r="AA29" s="1083"/>
      <c r="AB29" s="1083"/>
      <c r="AC29" s="1083"/>
      <c r="AD29" s="1083"/>
      <c r="AE29" s="1083"/>
      <c r="AF29" s="1083"/>
      <c r="AG29" s="1083"/>
      <c r="AH29" s="1083"/>
      <c r="AI29" s="1083"/>
      <c r="AJ29" s="1083"/>
      <c r="AK29" s="1083"/>
      <c r="AL29" s="1083"/>
      <c r="AM29" s="1083"/>
      <c r="AN29" s="1083"/>
      <c r="AO29" s="1083"/>
      <c r="AP29" s="1083"/>
      <c r="AQ29" s="1083"/>
      <c r="AR29" s="1083"/>
      <c r="AS29" s="1083"/>
      <c r="AT29" s="1083"/>
      <c r="AU29" s="1083"/>
      <c r="AV29" s="1083"/>
      <c r="AW29" s="1083"/>
      <c r="AX29" s="1083"/>
      <c r="AY29" s="1083"/>
      <c r="AZ29" s="1083"/>
      <c r="BA29" s="1084"/>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11" dxfId="0" operator="equal" stopIfTrue="1">
      <formula>"&gt; 25%"</formula>
    </cfRule>
  </conditionalFormatting>
  <conditionalFormatting sqref="BH9:BH10">
    <cfRule type="cellIs" priority="13" dxfId="0" operator="equal" stopIfTrue="1">
      <formula>"&gt; 100%"</formula>
    </cfRule>
  </conditionalFormatting>
  <conditionalFormatting sqref="BH10 BJ10 BL10 BN10 BP10 BR10 BT10 BV10 BX10 BZ10 CB10 CD10 CF10 CH10 CJ10">
    <cfRule type="cellIs" priority="8" dxfId="0" operator="equal" stopIfTrue="1">
      <formula>"&lt;&gt;"</formula>
    </cfRule>
  </conditionalFormatting>
  <conditionalFormatting sqref="CV9:CV10 CX9:CX10">
    <cfRule type="cellIs" priority="2" dxfId="0" operator="equal" stopIfTrue="1">
      <formula>"&gt; 25%"</formula>
    </cfRule>
  </conditionalFormatting>
  <conditionalFormatting sqref="BF14:CZ14">
    <cfRule type="containsText" priority="1" dxfId="18"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C1">
      <selection activeCell="C13" sqref="C13:O13"/>
    </sheetView>
  </sheetViews>
  <sheetFormatPr defaultColWidth="9.140625" defaultRowHeight="12.75"/>
  <cols>
    <col min="1" max="1" width="0" style="63" hidden="1" customWidth="1"/>
    <col min="2" max="2" width="1.421875" style="63" hidden="1"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c r="C3" s="66" t="s">
        <v>112</v>
      </c>
      <c r="D3" s="66"/>
      <c r="E3" s="87"/>
      <c r="F3" s="69"/>
      <c r="G3" s="104"/>
      <c r="H3" s="66" t="s">
        <v>336</v>
      </c>
      <c r="I3" s="87"/>
      <c r="J3" s="87"/>
      <c r="K3" s="69"/>
      <c r="L3" s="243"/>
      <c r="M3" s="69"/>
      <c r="N3" s="68"/>
      <c r="O3" s="69"/>
    </row>
    <row r="4" spans="1:15" s="11" customFormat="1" ht="10.5" customHeight="1">
      <c r="A4" s="67"/>
      <c r="B4" s="67"/>
      <c r="C4" s="1000"/>
      <c r="D4" s="1000"/>
      <c r="E4" s="1000"/>
      <c r="F4" s="1000"/>
      <c r="G4" s="1000"/>
      <c r="H4" s="1000"/>
      <c r="I4" s="1000"/>
      <c r="J4" s="1000"/>
      <c r="K4" s="1000"/>
      <c r="L4" s="1000"/>
      <c r="M4" s="1000"/>
      <c r="N4" s="1000"/>
      <c r="O4" s="1000"/>
    </row>
    <row r="5" spans="3:16" ht="12.75">
      <c r="C5" s="105"/>
      <c r="D5" s="560"/>
      <c r="E5" s="106"/>
      <c r="F5" s="106"/>
      <c r="G5" s="65"/>
      <c r="H5" s="65"/>
      <c r="I5" s="65"/>
      <c r="J5" s="63"/>
      <c r="K5" s="63"/>
      <c r="L5" s="63"/>
      <c r="M5" s="65"/>
      <c r="N5" s="65"/>
      <c r="O5" s="65"/>
      <c r="P5" s="107"/>
    </row>
    <row r="6" spans="3:16" ht="18.75" customHeight="1">
      <c r="C6" s="1085" t="s">
        <v>266</v>
      </c>
      <c r="D6" s="1085"/>
      <c r="E6" s="1085"/>
      <c r="F6" s="1085"/>
      <c r="G6" s="1085"/>
      <c r="H6" s="1085"/>
      <c r="I6" s="1085"/>
      <c r="J6" s="1085"/>
      <c r="K6" s="1085"/>
      <c r="L6" s="1085"/>
      <c r="M6" s="1085"/>
      <c r="N6" s="1085"/>
      <c r="O6" s="1085"/>
      <c r="P6" s="107"/>
    </row>
    <row r="7" spans="3:16" ht="12.75">
      <c r="C7" s="63"/>
      <c r="D7" s="76"/>
      <c r="E7" s="76"/>
      <c r="F7" s="76"/>
      <c r="G7" s="76"/>
      <c r="H7" s="76"/>
      <c r="I7" s="76"/>
      <c r="J7" s="76"/>
      <c r="K7" s="76"/>
      <c r="L7" s="76"/>
      <c r="M7" s="76"/>
      <c r="N7" s="76"/>
      <c r="O7" s="76"/>
      <c r="P7" s="2"/>
    </row>
    <row r="8" spans="3:26" ht="16.5" customHeight="1">
      <c r="C8" s="1086" t="s">
        <v>300</v>
      </c>
      <c r="D8" s="1086"/>
      <c r="E8" s="1086"/>
      <c r="F8" s="1086"/>
      <c r="G8" s="1086"/>
      <c r="H8" s="1086"/>
      <c r="I8" s="1086"/>
      <c r="J8" s="1086"/>
      <c r="K8" s="1086"/>
      <c r="L8" s="1086"/>
      <c r="M8" s="1086"/>
      <c r="N8" s="1086"/>
      <c r="O8" s="1086"/>
      <c r="P8" s="108"/>
      <c r="Q8" s="88"/>
      <c r="R8" s="88"/>
      <c r="S8" s="88"/>
      <c r="T8" s="88"/>
      <c r="U8" s="88"/>
      <c r="V8" s="88"/>
      <c r="W8" s="88"/>
      <c r="X8" s="88"/>
      <c r="Y8" s="88"/>
      <c r="Z8" s="2"/>
    </row>
    <row r="9" spans="3:15" ht="16.5" customHeight="1">
      <c r="C9" s="1087"/>
      <c r="D9" s="1087"/>
      <c r="E9" s="1087"/>
      <c r="F9" s="1087"/>
      <c r="G9" s="1087"/>
      <c r="H9" s="1087"/>
      <c r="I9" s="1087"/>
      <c r="J9" s="1087"/>
      <c r="K9" s="1087"/>
      <c r="L9" s="1087"/>
      <c r="M9" s="1087"/>
      <c r="N9" s="1087"/>
      <c r="O9" s="1087"/>
    </row>
    <row r="10" spans="3:15" ht="16.5" customHeight="1">
      <c r="C10" s="1091" t="s">
        <v>39</v>
      </c>
      <c r="D10" s="1091"/>
      <c r="E10" s="1091"/>
      <c r="F10" s="1091"/>
      <c r="G10" s="1091"/>
      <c r="H10" s="1091"/>
      <c r="I10" s="1091"/>
      <c r="J10" s="1091"/>
      <c r="K10" s="1091"/>
      <c r="L10" s="1091"/>
      <c r="M10" s="1091"/>
      <c r="N10" s="1091"/>
      <c r="O10" s="1091"/>
    </row>
    <row r="11" spans="3:15" ht="16.5" customHeight="1">
      <c r="C11" s="1092"/>
      <c r="D11" s="1092"/>
      <c r="E11" s="1092"/>
      <c r="F11" s="1092"/>
      <c r="G11" s="1092"/>
      <c r="H11" s="1092"/>
      <c r="I11" s="1092"/>
      <c r="J11" s="1092"/>
      <c r="K11" s="1092"/>
      <c r="L11" s="1092"/>
      <c r="M11" s="1092"/>
      <c r="N11" s="1092"/>
      <c r="O11" s="1092"/>
    </row>
    <row r="12" spans="3:15" ht="16.5" customHeight="1">
      <c r="C12" s="1091" t="s">
        <v>40</v>
      </c>
      <c r="D12" s="1091"/>
      <c r="E12" s="1091"/>
      <c r="F12" s="1091"/>
      <c r="G12" s="1091"/>
      <c r="H12" s="1091"/>
      <c r="I12" s="1091"/>
      <c r="J12" s="1091"/>
      <c r="K12" s="1091"/>
      <c r="L12" s="1091"/>
      <c r="M12" s="1091"/>
      <c r="N12" s="1091"/>
      <c r="O12" s="1091"/>
    </row>
    <row r="13" spans="3:15" ht="16.5" customHeight="1">
      <c r="C13" s="1092"/>
      <c r="D13" s="1092"/>
      <c r="E13" s="1092"/>
      <c r="F13" s="1092"/>
      <c r="G13" s="1092"/>
      <c r="H13" s="1092"/>
      <c r="I13" s="1092"/>
      <c r="J13" s="1092"/>
      <c r="K13" s="1092"/>
      <c r="L13" s="1092"/>
      <c r="M13" s="1092"/>
      <c r="N13" s="1092"/>
      <c r="O13" s="1092"/>
    </row>
    <row r="14" spans="3:15" ht="16.5" customHeight="1">
      <c r="C14" s="1091" t="s">
        <v>41</v>
      </c>
      <c r="D14" s="1091"/>
      <c r="E14" s="1091"/>
      <c r="F14" s="1091"/>
      <c r="G14" s="1091"/>
      <c r="H14" s="1091"/>
      <c r="I14" s="1091"/>
      <c r="J14" s="1091"/>
      <c r="K14" s="1091"/>
      <c r="L14" s="1091"/>
      <c r="M14" s="1091"/>
      <c r="N14" s="1091"/>
      <c r="O14" s="1091"/>
    </row>
    <row r="15" spans="3:15" ht="16.5" customHeight="1">
      <c r="C15" s="1092"/>
      <c r="D15" s="1092"/>
      <c r="E15" s="1092"/>
      <c r="F15" s="1092"/>
      <c r="G15" s="1092"/>
      <c r="H15" s="1092"/>
      <c r="I15" s="1092"/>
      <c r="J15" s="1092"/>
      <c r="K15" s="1092"/>
      <c r="L15" s="1092"/>
      <c r="M15" s="1092"/>
      <c r="N15" s="1092"/>
      <c r="O15" s="1092"/>
    </row>
    <row r="16" spans="3:15" ht="15.75" customHeight="1">
      <c r="C16" s="1097" t="s">
        <v>301</v>
      </c>
      <c r="D16" s="1097"/>
      <c r="E16" s="1097"/>
      <c r="F16" s="1097"/>
      <c r="G16" s="1097"/>
      <c r="H16" s="1097"/>
      <c r="I16" s="1097"/>
      <c r="J16" s="1097"/>
      <c r="K16" s="1097"/>
      <c r="L16" s="1097"/>
      <c r="M16" s="1097"/>
      <c r="N16" s="1097"/>
      <c r="O16" s="1097"/>
    </row>
    <row r="17" spans="3:15" ht="16.5" customHeight="1">
      <c r="C17" s="1092"/>
      <c r="D17" s="1092"/>
      <c r="E17" s="1092"/>
      <c r="F17" s="1092"/>
      <c r="G17" s="1092"/>
      <c r="H17" s="1092"/>
      <c r="I17" s="1092"/>
      <c r="J17" s="1092"/>
      <c r="K17" s="1092"/>
      <c r="L17" s="1092"/>
      <c r="M17" s="1092"/>
      <c r="N17" s="1092"/>
      <c r="O17" s="1092"/>
    </row>
    <row r="18" spans="3:15" ht="16.5" customHeight="1">
      <c r="C18" s="1088" t="s">
        <v>42</v>
      </c>
      <c r="D18" s="1089"/>
      <c r="E18" s="1089"/>
      <c r="F18" s="1089"/>
      <c r="G18" s="1089"/>
      <c r="H18" s="1089"/>
      <c r="I18" s="1089"/>
      <c r="J18" s="1089"/>
      <c r="K18" s="1089"/>
      <c r="L18" s="1089"/>
      <c r="M18" s="1089"/>
      <c r="N18" s="1089"/>
      <c r="O18" s="1090"/>
    </row>
    <row r="19" spans="3:15" ht="16.5" customHeight="1">
      <c r="C19" s="1092"/>
      <c r="D19" s="1092"/>
      <c r="E19" s="1092"/>
      <c r="F19" s="1092"/>
      <c r="G19" s="1092"/>
      <c r="H19" s="1092"/>
      <c r="I19" s="1092"/>
      <c r="J19" s="1092"/>
      <c r="K19" s="1092"/>
      <c r="L19" s="1092"/>
      <c r="M19" s="1092"/>
      <c r="N19" s="1092"/>
      <c r="O19" s="1092"/>
    </row>
    <row r="20" spans="3:15" ht="16.5" customHeight="1">
      <c r="C20" s="1092"/>
      <c r="D20" s="1092"/>
      <c r="E20" s="1092"/>
      <c r="F20" s="1092"/>
      <c r="G20" s="1092"/>
      <c r="H20" s="1092"/>
      <c r="I20" s="1092"/>
      <c r="J20" s="1092"/>
      <c r="K20" s="1092"/>
      <c r="L20" s="1092"/>
      <c r="M20" s="1092"/>
      <c r="N20" s="1092"/>
      <c r="O20" s="1092"/>
    </row>
    <row r="21" spans="3:15" ht="16.5" customHeight="1">
      <c r="C21" s="1092"/>
      <c r="D21" s="1092"/>
      <c r="E21" s="1092"/>
      <c r="F21" s="1092"/>
      <c r="G21" s="1092"/>
      <c r="H21" s="1092"/>
      <c r="I21" s="1092"/>
      <c r="J21" s="1092"/>
      <c r="K21" s="1092"/>
      <c r="L21" s="1092"/>
      <c r="M21" s="1092"/>
      <c r="N21" s="1092"/>
      <c r="O21" s="1092"/>
    </row>
    <row r="22" spans="3:15" ht="16.5" customHeight="1">
      <c r="C22" s="1092"/>
      <c r="D22" s="1092"/>
      <c r="E22" s="1092"/>
      <c r="F22" s="1092"/>
      <c r="G22" s="1092"/>
      <c r="H22" s="1092"/>
      <c r="I22" s="1092"/>
      <c r="J22" s="1092"/>
      <c r="K22" s="1092"/>
      <c r="L22" s="1092"/>
      <c r="M22" s="1092"/>
      <c r="N22" s="1092"/>
      <c r="O22" s="1092"/>
    </row>
    <row r="23" spans="3:15" ht="16.5" customHeight="1">
      <c r="C23" s="1092"/>
      <c r="D23" s="1092"/>
      <c r="E23" s="1092"/>
      <c r="F23" s="1092"/>
      <c r="G23" s="1092"/>
      <c r="H23" s="1092"/>
      <c r="I23" s="1092"/>
      <c r="J23" s="1092"/>
      <c r="K23" s="1092"/>
      <c r="L23" s="1092"/>
      <c r="M23" s="1092"/>
      <c r="N23" s="1092"/>
      <c r="O23" s="1092"/>
    </row>
    <row r="24" spans="3:15" ht="16.5" customHeight="1">
      <c r="C24" s="1094" t="s">
        <v>242</v>
      </c>
      <c r="D24" s="1095"/>
      <c r="E24" s="1095"/>
      <c r="F24" s="1095"/>
      <c r="G24" s="1095"/>
      <c r="H24" s="1095"/>
      <c r="I24" s="1095"/>
      <c r="J24" s="1095"/>
      <c r="K24" s="1095"/>
      <c r="L24" s="1095"/>
      <c r="M24" s="1095"/>
      <c r="N24" s="1095"/>
      <c r="O24" s="1096"/>
    </row>
    <row r="25" spans="3:15" ht="16.5" customHeight="1">
      <c r="C25" s="1092"/>
      <c r="D25" s="1092"/>
      <c r="E25" s="1092"/>
      <c r="F25" s="1092"/>
      <c r="G25" s="1092"/>
      <c r="H25" s="1092"/>
      <c r="I25" s="1092"/>
      <c r="J25" s="1092"/>
      <c r="K25" s="1092"/>
      <c r="L25" s="1092"/>
      <c r="M25" s="1092"/>
      <c r="N25" s="1092"/>
      <c r="O25" s="1092"/>
    </row>
    <row r="26" spans="3:15" ht="16.5" customHeight="1">
      <c r="C26" s="1092"/>
      <c r="D26" s="1092"/>
      <c r="E26" s="1092"/>
      <c r="F26" s="1092"/>
      <c r="G26" s="1092"/>
      <c r="H26" s="1092"/>
      <c r="I26" s="1092"/>
      <c r="J26" s="1092"/>
      <c r="K26" s="1092"/>
      <c r="L26" s="1092"/>
      <c r="M26" s="1092"/>
      <c r="N26" s="1092"/>
      <c r="O26" s="1092"/>
    </row>
    <row r="27" spans="3:15" ht="12.75">
      <c r="C27" s="1092"/>
      <c r="D27" s="1092"/>
      <c r="E27" s="1092"/>
      <c r="F27" s="1092"/>
      <c r="G27" s="1092"/>
      <c r="H27" s="1092"/>
      <c r="I27" s="1092"/>
      <c r="J27" s="1092"/>
      <c r="K27" s="1092"/>
      <c r="L27" s="1092"/>
      <c r="M27" s="1092"/>
      <c r="N27" s="1092"/>
      <c r="O27" s="1092"/>
    </row>
    <row r="28" spans="3:15" ht="12.75">
      <c r="C28" s="1093"/>
      <c r="D28" s="1093"/>
      <c r="E28" s="1093"/>
      <c r="F28" s="1093"/>
      <c r="G28" s="1093"/>
      <c r="H28" s="1093"/>
      <c r="I28" s="1093"/>
      <c r="J28" s="1093"/>
      <c r="K28" s="1093"/>
      <c r="L28" s="1093"/>
      <c r="M28" s="1093"/>
      <c r="N28" s="1093"/>
      <c r="O28" s="1093"/>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0" operator="lessThan" stopIfTrue="1">
      <formula>Z6+Z7+Z8+Z9+Z10+Z12+Z13</formula>
    </cfRule>
  </conditionalFormatting>
  <conditionalFormatting sqref="H16">
    <cfRule type="cellIs" priority="7" dxfId="3" operator="lessThan" stopIfTrue="1">
      <formula>H6+H5+H12+H12</formula>
    </cfRule>
    <cfRule type="cellIs" priority="8" dxfId="3" operator="lessThan" stopIfTrue="1">
      <formula>#REF!</formula>
    </cfRule>
  </conditionalFormatting>
  <conditionalFormatting sqref="P14 R14 T14 V14 X14 AB14 AD14:AH14 AJ14 AL14">
    <cfRule type="cellIs" priority="9" dxfId="3" operator="lessThan" stopIfTrue="1">
      <formula>P6+P5+P12+P12</formula>
    </cfRule>
    <cfRule type="cellIs" priority="10" dxfId="3" operator="lessThan" stopIfTrue="1">
      <formula>P15/1000</formula>
    </cfRule>
  </conditionalFormatting>
  <conditionalFormatting sqref="G17 I17 K17 M17 O17 Q15 S15 U15 W15 Y15 AA15 AC15 AI15 AK15">
    <cfRule type="cellIs" priority="11" dxfId="0" operator="lessThan" stopIfTrue="1">
      <formula>G16</formula>
    </cfRule>
  </conditionalFormatting>
  <conditionalFormatting sqref="Q17 S17 U17 W17 Y17 AA17 AC17 AI17 AK17 AE17 AG17">
    <cfRule type="cellIs" priority="12" dxfId="0" operator="lessThan" stopIfTrue="1">
      <formula>Q9+Q10+Q11+Q12+Q13+Q15+#REF!-0.1</formula>
    </cfRule>
  </conditionalFormatting>
  <conditionalFormatting sqref="J16 L16 N16">
    <cfRule type="cellIs" priority="183" dxfId="3" operator="lessThan" stopIfTrue="1">
      <formula>J6+J5+J12+J12</formula>
    </cfRule>
    <cfRule type="cellIs" priority="184" dxfId="3" operator="lessThan" stopIfTrue="1">
      <formula>J17/1000</formula>
    </cfRule>
  </conditionalFormatting>
  <conditionalFormatting sqref="G19 I19 K19 M19 O19">
    <cfRule type="cellIs" priority="189" dxfId="0" operator="lessThan" stopIfTrue="1">
      <formula>G9+G10+G11+G12+G13+G17+#REF!-0.1</formula>
    </cfRule>
  </conditionalFormatting>
  <conditionalFormatting sqref="H14">
    <cfRule type="cellIs" priority="1" dxfId="3" operator="lessThan" stopIfTrue="1">
      <formula>H4+H3+H10+H10</formula>
    </cfRule>
    <cfRule type="cellIs" priority="2" dxfId="3" operator="lessThan" stopIfTrue="1">
      <formula>#REF!</formula>
    </cfRule>
  </conditionalFormatting>
  <conditionalFormatting sqref="G15 I15 K15 M15 O15">
    <cfRule type="cellIs" priority="3" dxfId="0" operator="lessThan" stopIfTrue="1">
      <formula>G16</formula>
    </cfRule>
  </conditionalFormatting>
  <conditionalFormatting sqref="J14 L14 N14">
    <cfRule type="cellIs" priority="4" dxfId="3" operator="lessThan" stopIfTrue="1">
      <formula>J4+J3+J10+J10</formula>
    </cfRule>
    <cfRule type="cellIs" priority="5" dxfId="3"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46">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59" t="s">
        <v>74</v>
      </c>
      <c r="C1" s="959"/>
      <c r="D1" s="16"/>
      <c r="E1" s="16"/>
      <c r="F1" s="16"/>
      <c r="G1" s="16"/>
      <c r="H1" s="16"/>
      <c r="I1" s="16"/>
      <c r="J1" s="16"/>
      <c r="K1" s="16"/>
    </row>
    <row r="2" spans="2:11" ht="15.75" customHeight="1">
      <c r="B2" s="24"/>
      <c r="C2" s="23"/>
      <c r="D2" s="24"/>
      <c r="E2" s="23"/>
      <c r="F2" s="24"/>
      <c r="G2" s="23"/>
      <c r="H2" s="24"/>
      <c r="I2" s="23"/>
      <c r="J2" s="24"/>
      <c r="K2" s="23"/>
    </row>
    <row r="3" spans="2:11" ht="18">
      <c r="B3" s="960" t="s">
        <v>88</v>
      </c>
      <c r="C3" s="960"/>
      <c r="D3" s="960"/>
      <c r="E3" s="960"/>
      <c r="F3" s="960"/>
      <c r="G3" s="960"/>
      <c r="H3" s="960"/>
      <c r="I3" s="960"/>
      <c r="J3" s="960"/>
      <c r="K3" s="960"/>
    </row>
    <row r="4" ht="15">
      <c r="C4" s="18"/>
    </row>
    <row r="5" spans="2:13" ht="15.75">
      <c r="B5" s="961" t="s">
        <v>89</v>
      </c>
      <c r="C5" s="961"/>
      <c r="D5" s="961"/>
      <c r="E5" s="961"/>
      <c r="F5" s="961"/>
      <c r="G5" s="961"/>
      <c r="H5" s="961"/>
      <c r="I5" s="961"/>
      <c r="J5" s="961"/>
      <c r="K5" s="961"/>
      <c r="M5" s="72"/>
    </row>
    <row r="6" spans="2:13" ht="9.75" customHeight="1">
      <c r="B6" s="19"/>
      <c r="C6" s="20"/>
      <c r="D6" s="7"/>
      <c r="F6" s="7"/>
      <c r="G6" s="21"/>
      <c r="H6" s="21"/>
      <c r="I6" s="21"/>
      <c r="J6" s="21"/>
      <c r="M6" s="72"/>
    </row>
    <row r="7" spans="2:11" ht="39" customHeight="1">
      <c r="B7" s="962" t="s">
        <v>316</v>
      </c>
      <c r="C7" s="963"/>
      <c r="D7" s="963"/>
      <c r="E7" s="963"/>
      <c r="F7" s="963"/>
      <c r="G7" s="963"/>
      <c r="H7" s="963"/>
      <c r="I7" s="963"/>
      <c r="J7" s="963"/>
      <c r="K7" s="963"/>
    </row>
    <row r="8" spans="2:10" ht="6" customHeight="1">
      <c r="B8" s="19"/>
      <c r="C8" s="20"/>
      <c r="D8" s="7"/>
      <c r="F8" s="7"/>
      <c r="G8" s="21"/>
      <c r="H8" s="21"/>
      <c r="I8" s="21"/>
      <c r="J8" s="21"/>
    </row>
    <row r="9" spans="2:11" ht="38.25" customHeight="1">
      <c r="B9" s="946" t="s">
        <v>6</v>
      </c>
      <c r="C9" s="946"/>
      <c r="D9" s="946"/>
      <c r="E9" s="946"/>
      <c r="F9" s="946"/>
      <c r="G9" s="946"/>
      <c r="H9" s="946"/>
      <c r="I9" s="946"/>
      <c r="J9" s="946"/>
      <c r="K9" s="946"/>
    </row>
    <row r="10" spans="2:11" ht="6" customHeight="1">
      <c r="B10" s="515"/>
      <c r="C10" s="515"/>
      <c r="D10" s="515"/>
      <c r="E10" s="515"/>
      <c r="F10" s="515"/>
      <c r="G10" s="515"/>
      <c r="H10" s="515"/>
      <c r="I10" s="515"/>
      <c r="J10" s="515"/>
      <c r="K10" s="515"/>
    </row>
    <row r="11" spans="2:11" ht="26.25" customHeight="1">
      <c r="B11" s="963" t="s">
        <v>317</v>
      </c>
      <c r="C11" s="946"/>
      <c r="D11" s="946"/>
      <c r="E11" s="946"/>
      <c r="F11" s="946"/>
      <c r="G11" s="946"/>
      <c r="H11" s="946"/>
      <c r="I11" s="946"/>
      <c r="J11" s="946"/>
      <c r="K11" s="946"/>
    </row>
    <row r="12" spans="2:11" ht="6" customHeight="1">
      <c r="B12" s="515"/>
      <c r="C12" s="515"/>
      <c r="D12" s="515"/>
      <c r="E12" s="515"/>
      <c r="F12" s="515"/>
      <c r="G12" s="515"/>
      <c r="H12" s="515"/>
      <c r="I12" s="515"/>
      <c r="J12" s="515"/>
      <c r="K12" s="515"/>
    </row>
    <row r="13" spans="2:11" ht="15" customHeight="1">
      <c r="B13" s="946" t="s">
        <v>92</v>
      </c>
      <c r="C13" s="946"/>
      <c r="D13" s="946"/>
      <c r="E13" s="946"/>
      <c r="F13" s="946"/>
      <c r="G13" s="946"/>
      <c r="H13" s="946"/>
      <c r="I13" s="946"/>
      <c r="J13" s="946"/>
      <c r="K13" s="946"/>
    </row>
    <row r="14" spans="2:11" ht="6" customHeight="1">
      <c r="B14" s="515"/>
      <c r="C14" s="515"/>
      <c r="D14" s="515"/>
      <c r="E14" s="515"/>
      <c r="F14" s="515"/>
      <c r="G14" s="515"/>
      <c r="H14" s="515"/>
      <c r="I14" s="515"/>
      <c r="J14" s="515"/>
      <c r="K14" s="515"/>
    </row>
    <row r="15" spans="2:11" ht="26.25" customHeight="1">
      <c r="B15" s="957" t="s">
        <v>302</v>
      </c>
      <c r="C15" s="958"/>
      <c r="D15" s="958"/>
      <c r="E15" s="958"/>
      <c r="F15" s="958"/>
      <c r="G15" s="958"/>
      <c r="H15" s="958"/>
      <c r="I15" s="958"/>
      <c r="J15" s="958"/>
      <c r="K15" s="958"/>
    </row>
    <row r="16" spans="2:11" ht="6.75" customHeight="1">
      <c r="B16" s="521"/>
      <c r="C16" s="522"/>
      <c r="D16" s="86"/>
      <c r="E16" s="518"/>
      <c r="F16" s="86"/>
      <c r="G16" s="519"/>
      <c r="H16" s="519"/>
      <c r="I16" s="519"/>
      <c r="J16" s="519"/>
      <c r="K16" s="518"/>
    </row>
    <row r="17" spans="2:11" ht="27" customHeight="1">
      <c r="B17" s="946" t="s">
        <v>90</v>
      </c>
      <c r="C17" s="946"/>
      <c r="D17" s="946"/>
      <c r="E17" s="946"/>
      <c r="F17" s="946"/>
      <c r="G17" s="946"/>
      <c r="H17" s="946"/>
      <c r="I17" s="946"/>
      <c r="J17" s="946"/>
      <c r="K17" s="946"/>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46" t="s">
        <v>91</v>
      </c>
      <c r="C22" s="946"/>
      <c r="D22" s="946"/>
      <c r="E22" s="946"/>
      <c r="F22" s="946"/>
      <c r="G22" s="946"/>
      <c r="H22" s="946"/>
      <c r="I22" s="946"/>
      <c r="J22" s="946"/>
      <c r="K22" s="946"/>
    </row>
    <row r="23" spans="2:11" ht="12.75" customHeight="1" hidden="1">
      <c r="B23" s="946"/>
      <c r="C23" s="946"/>
      <c r="D23" s="946"/>
      <c r="E23" s="946"/>
      <c r="F23" s="946"/>
      <c r="G23" s="946"/>
      <c r="H23" s="946"/>
      <c r="I23" s="946"/>
      <c r="J23" s="946"/>
      <c r="K23" s="946"/>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2"/>
      <c r="C29" s="952"/>
      <c r="D29" s="952"/>
      <c r="E29" s="953"/>
      <c r="F29" s="953"/>
      <c r="G29" s="953"/>
      <c r="H29" s="953"/>
      <c r="I29" s="524"/>
      <c r="J29" s="524"/>
      <c r="K29" s="524"/>
      <c r="M29" s="396"/>
    </row>
    <row r="30" s="1" customFormat="1" ht="24.75" customHeight="1" hidden="1">
      <c r="M30" s="396"/>
    </row>
    <row r="31" spans="2:11" ht="27" customHeight="1" hidden="1">
      <c r="B31" s="942"/>
      <c r="C31" s="942"/>
      <c r="D31" s="942"/>
      <c r="E31" s="942"/>
      <c r="F31" s="942"/>
      <c r="G31" s="942"/>
      <c r="H31" s="942"/>
      <c r="I31" s="942"/>
      <c r="J31" s="942"/>
      <c r="K31" s="942"/>
    </row>
    <row r="32" spans="2:11" ht="12.75" customHeight="1" hidden="1">
      <c r="B32" s="956"/>
      <c r="C32" s="956"/>
      <c r="D32" s="956"/>
      <c r="E32" s="956"/>
      <c r="F32" s="956"/>
      <c r="G32" s="956"/>
      <c r="H32" s="956"/>
      <c r="I32" s="956"/>
      <c r="J32" s="956"/>
      <c r="K32" s="956"/>
    </row>
    <row r="33" spans="2:11" ht="28.5" customHeight="1">
      <c r="B33" s="956" t="s">
        <v>237</v>
      </c>
      <c r="C33" s="956"/>
      <c r="D33" s="956"/>
      <c r="E33" s="956"/>
      <c r="F33" s="956"/>
      <c r="G33" s="956"/>
      <c r="H33" s="956"/>
      <c r="I33" s="956"/>
      <c r="J33" s="956"/>
      <c r="K33" s="956"/>
    </row>
    <row r="34" spans="2:11" ht="13.5" customHeight="1">
      <c r="B34" s="25"/>
      <c r="C34" s="26"/>
      <c r="D34" s="26"/>
      <c r="E34" s="26"/>
      <c r="F34" s="26"/>
      <c r="G34" s="26"/>
      <c r="H34" s="26"/>
      <c r="I34" s="26"/>
      <c r="J34" s="26"/>
      <c r="K34" s="26"/>
    </row>
    <row r="35" spans="2:11" ht="15" customHeight="1">
      <c r="B35" s="954" t="s">
        <v>311</v>
      </c>
      <c r="C35" s="954"/>
      <c r="D35" s="954"/>
      <c r="E35" s="954"/>
      <c r="F35" s="954"/>
      <c r="G35" s="954"/>
      <c r="H35" s="954"/>
      <c r="I35" s="954"/>
      <c r="J35" s="954"/>
      <c r="K35" s="954"/>
    </row>
    <row r="36" spans="2:11" ht="15" customHeight="1">
      <c r="B36" s="964" t="s">
        <v>315</v>
      </c>
      <c r="C36" s="956"/>
      <c r="D36" s="956"/>
      <c r="E36" s="956"/>
      <c r="F36" s="956"/>
      <c r="G36" s="956"/>
      <c r="H36" s="956"/>
      <c r="I36" s="956"/>
      <c r="J36" s="956"/>
      <c r="K36" s="956"/>
    </row>
    <row r="37" spans="2:11" ht="12" customHeight="1">
      <c r="B37" s="654"/>
      <c r="C37" s="525"/>
      <c r="D37" s="525"/>
      <c r="E37" s="525"/>
      <c r="F37" s="525"/>
      <c r="G37" s="525"/>
      <c r="H37" s="525"/>
      <c r="I37" s="525"/>
      <c r="J37" s="525"/>
      <c r="K37" s="525"/>
    </row>
    <row r="38" spans="2:11" ht="17.25" customHeight="1">
      <c r="B38" s="961" t="s">
        <v>93</v>
      </c>
      <c r="C38" s="961"/>
      <c r="D38" s="961"/>
      <c r="E38" s="961"/>
      <c r="F38" s="961"/>
      <c r="G38" s="961"/>
      <c r="H38" s="961"/>
      <c r="I38" s="961"/>
      <c r="J38" s="961"/>
      <c r="K38" s="961"/>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46" t="s">
        <v>230</v>
      </c>
      <c r="D41" s="946"/>
      <c r="E41" s="946"/>
      <c r="F41" s="946"/>
      <c r="G41" s="946"/>
      <c r="H41" s="946"/>
      <c r="I41" s="946"/>
      <c r="J41" s="946"/>
      <c r="K41" s="946"/>
    </row>
    <row r="42" spans="2:11" ht="26.25" customHeight="1">
      <c r="B42" s="237" t="s">
        <v>94</v>
      </c>
      <c r="C42" s="966" t="s">
        <v>318</v>
      </c>
      <c r="D42" s="967"/>
      <c r="E42" s="967"/>
      <c r="F42" s="967"/>
      <c r="G42" s="967"/>
      <c r="H42" s="967"/>
      <c r="I42" s="967"/>
      <c r="J42" s="967"/>
      <c r="K42" s="967"/>
    </row>
    <row r="43" spans="2:13" s="17" customFormat="1" ht="53.25" customHeight="1">
      <c r="B43" s="237" t="s">
        <v>94</v>
      </c>
      <c r="C43" s="967" t="s">
        <v>239</v>
      </c>
      <c r="D43" s="967"/>
      <c r="E43" s="967"/>
      <c r="F43" s="967"/>
      <c r="G43" s="967"/>
      <c r="H43" s="967"/>
      <c r="I43" s="967"/>
      <c r="J43" s="967"/>
      <c r="K43" s="967"/>
      <c r="M43" s="395"/>
    </row>
    <row r="44" spans="2:11" ht="39" customHeight="1">
      <c r="B44" s="236" t="s">
        <v>94</v>
      </c>
      <c r="C44" s="968" t="s">
        <v>313</v>
      </c>
      <c r="D44" s="942"/>
      <c r="E44" s="942"/>
      <c r="F44" s="942"/>
      <c r="G44" s="942"/>
      <c r="H44" s="942"/>
      <c r="I44" s="942"/>
      <c r="J44" s="942"/>
      <c r="K44" s="942"/>
    </row>
    <row r="45" spans="2:11" ht="27.75" customHeight="1">
      <c r="B45" s="236" t="s">
        <v>94</v>
      </c>
      <c r="C45" s="951" t="s">
        <v>231</v>
      </c>
      <c r="D45" s="951"/>
      <c r="E45" s="951"/>
      <c r="F45" s="951"/>
      <c r="G45" s="951"/>
      <c r="H45" s="951"/>
      <c r="I45" s="951"/>
      <c r="J45" s="951"/>
      <c r="K45" s="951"/>
    </row>
    <row r="46" spans="2:11" ht="15" customHeight="1">
      <c r="B46" s="236" t="s">
        <v>94</v>
      </c>
      <c r="C46" s="948" t="s">
        <v>34</v>
      </c>
      <c r="D46" s="948"/>
      <c r="E46" s="948"/>
      <c r="F46" s="948"/>
      <c r="G46" s="948"/>
      <c r="H46" s="948"/>
      <c r="I46" s="948"/>
      <c r="J46" s="948"/>
      <c r="K46" s="948"/>
    </row>
    <row r="47" spans="2:11" ht="15.75" customHeight="1">
      <c r="B47" s="236" t="s">
        <v>94</v>
      </c>
      <c r="C47" s="948" t="s">
        <v>232</v>
      </c>
      <c r="D47" s="948"/>
      <c r="E47" s="948"/>
      <c r="F47" s="948"/>
      <c r="G47" s="948"/>
      <c r="H47" s="948"/>
      <c r="I47" s="948"/>
      <c r="J47" s="948"/>
      <c r="K47" s="948"/>
    </row>
    <row r="48" spans="2:11" ht="26.25" customHeight="1">
      <c r="B48" s="236" t="s">
        <v>94</v>
      </c>
      <c r="C48" s="948" t="s">
        <v>191</v>
      </c>
      <c r="D48" s="948"/>
      <c r="E48" s="948"/>
      <c r="F48" s="948"/>
      <c r="G48" s="948"/>
      <c r="H48" s="948"/>
      <c r="I48" s="948"/>
      <c r="J48" s="948"/>
      <c r="K48" s="948"/>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49" t="s">
        <v>265</v>
      </c>
      <c r="D55" s="950"/>
      <c r="E55" s="950"/>
      <c r="F55" s="950"/>
      <c r="G55" s="950"/>
      <c r="H55" s="950"/>
      <c r="I55" s="950"/>
      <c r="J55" s="950"/>
      <c r="K55" s="950"/>
      <c r="M55" s="272"/>
    </row>
    <row r="56" spans="2:11" ht="14.25" customHeight="1">
      <c r="B56" s="236"/>
      <c r="C56" s="530"/>
      <c r="D56" s="530"/>
      <c r="E56" s="530"/>
      <c r="F56" s="530"/>
      <c r="G56" s="530"/>
      <c r="H56" s="530"/>
      <c r="I56" s="530"/>
      <c r="J56" s="530"/>
      <c r="K56" s="530"/>
    </row>
    <row r="57" spans="2:11" ht="14.25" customHeight="1">
      <c r="B57" s="961" t="s">
        <v>95</v>
      </c>
      <c r="C57" s="961"/>
      <c r="D57" s="961"/>
      <c r="E57" s="961"/>
      <c r="F57" s="961"/>
      <c r="G57" s="961"/>
      <c r="H57" s="961"/>
      <c r="I57" s="961"/>
      <c r="J57" s="961"/>
      <c r="K57" s="961"/>
    </row>
    <row r="58" spans="2:13" s="17" customFormat="1" ht="9.75" customHeight="1">
      <c r="B58" s="112"/>
      <c r="C58" s="112"/>
      <c r="D58" s="112"/>
      <c r="E58" s="112"/>
      <c r="F58" s="112"/>
      <c r="G58" s="112"/>
      <c r="H58" s="112"/>
      <c r="I58" s="112"/>
      <c r="J58" s="112"/>
      <c r="K58" s="112"/>
      <c r="M58" s="395"/>
    </row>
    <row r="59" spans="2:13" s="17" customFormat="1" ht="30.75" customHeight="1">
      <c r="B59" s="947" t="s">
        <v>245</v>
      </c>
      <c r="C59" s="947"/>
      <c r="D59" s="947"/>
      <c r="E59" s="947"/>
      <c r="F59" s="947"/>
      <c r="G59" s="947"/>
      <c r="H59" s="947"/>
      <c r="I59" s="947"/>
      <c r="J59" s="947"/>
      <c r="K59" s="947"/>
      <c r="M59" s="395"/>
    </row>
    <row r="60" spans="2:13" s="17" customFormat="1" ht="27.75" customHeight="1">
      <c r="B60" s="947" t="s">
        <v>248</v>
      </c>
      <c r="C60" s="947"/>
      <c r="D60" s="947"/>
      <c r="E60" s="947"/>
      <c r="F60" s="947"/>
      <c r="G60" s="947"/>
      <c r="H60" s="947"/>
      <c r="I60" s="947"/>
      <c r="J60" s="947"/>
      <c r="K60" s="947"/>
      <c r="M60" s="395"/>
    </row>
    <row r="61" spans="2:13" s="17" customFormat="1" ht="3" customHeight="1">
      <c r="B61" s="955"/>
      <c r="C61" s="955"/>
      <c r="D61" s="955"/>
      <c r="E61" s="955"/>
      <c r="F61" s="955"/>
      <c r="G61" s="955"/>
      <c r="H61" s="955"/>
      <c r="I61" s="955"/>
      <c r="J61" s="955"/>
      <c r="K61" s="955"/>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39" t="s">
        <v>246</v>
      </c>
      <c r="C64" s="939"/>
      <c r="D64" s="939"/>
      <c r="E64" s="939"/>
      <c r="F64" s="939"/>
      <c r="G64" s="939"/>
      <c r="H64" s="939"/>
      <c r="I64" s="939"/>
      <c r="J64" s="939"/>
      <c r="K64" s="939"/>
      <c r="M64" s="272"/>
    </row>
    <row r="65" spans="2:13" s="30" customFormat="1" ht="29.25" customHeight="1">
      <c r="B65" s="944" t="s">
        <v>314</v>
      </c>
      <c r="C65" s="944"/>
      <c r="D65" s="944"/>
      <c r="E65" s="944"/>
      <c r="F65" s="944"/>
      <c r="G65" s="944"/>
      <c r="H65" s="944"/>
      <c r="I65" s="944"/>
      <c r="J65" s="944"/>
      <c r="K65" s="944"/>
      <c r="M65" s="272"/>
    </row>
    <row r="66" spans="2:13" s="30" customFormat="1" ht="94.5" customHeight="1">
      <c r="B66" s="939" t="s">
        <v>261</v>
      </c>
      <c r="C66" s="939"/>
      <c r="D66" s="939"/>
      <c r="E66" s="939"/>
      <c r="F66" s="939"/>
      <c r="G66" s="939"/>
      <c r="H66" s="939"/>
      <c r="I66" s="939"/>
      <c r="J66" s="939"/>
      <c r="K66" s="939"/>
      <c r="M66" s="272"/>
    </row>
    <row r="67" spans="2:13" s="30" customFormat="1" ht="43.5" customHeight="1">
      <c r="B67" s="939" t="s">
        <v>247</v>
      </c>
      <c r="C67" s="939"/>
      <c r="D67" s="939"/>
      <c r="E67" s="939"/>
      <c r="F67" s="939"/>
      <c r="G67" s="939"/>
      <c r="H67" s="939"/>
      <c r="I67" s="939"/>
      <c r="J67" s="939"/>
      <c r="K67" s="939"/>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45" t="s">
        <v>319</v>
      </c>
      <c r="C70" s="943"/>
      <c r="D70" s="943"/>
      <c r="E70" s="943"/>
      <c r="F70" s="943"/>
      <c r="G70" s="943"/>
      <c r="H70" s="943"/>
      <c r="I70" s="943"/>
      <c r="J70" s="943"/>
      <c r="K70" s="943"/>
      <c r="M70" s="272"/>
    </row>
    <row r="71" spans="2:13" s="30" customFormat="1" ht="84" customHeight="1">
      <c r="B71" s="939" t="s">
        <v>0</v>
      </c>
      <c r="C71" s="939"/>
      <c r="D71" s="939"/>
      <c r="E71" s="939"/>
      <c r="F71" s="939"/>
      <c r="G71" s="939"/>
      <c r="H71" s="939"/>
      <c r="I71" s="939"/>
      <c r="J71" s="939"/>
      <c r="K71" s="939"/>
      <c r="M71" s="272"/>
    </row>
    <row r="72" spans="2:13" s="30" customFormat="1" ht="42" customHeight="1">
      <c r="B72" s="939" t="s">
        <v>240</v>
      </c>
      <c r="C72" s="939"/>
      <c r="D72" s="939"/>
      <c r="E72" s="939"/>
      <c r="F72" s="939"/>
      <c r="G72" s="939"/>
      <c r="H72" s="939"/>
      <c r="I72" s="939"/>
      <c r="J72" s="939"/>
      <c r="K72" s="939"/>
      <c r="M72" s="272"/>
    </row>
    <row r="73" spans="1:13" s="30" customFormat="1" ht="10.5" customHeight="1">
      <c r="A73" s="17"/>
      <c r="B73" s="939"/>
      <c r="C73" s="939"/>
      <c r="D73" s="939"/>
      <c r="E73" s="939"/>
      <c r="F73" s="939"/>
      <c r="G73" s="939"/>
      <c r="H73" s="939"/>
      <c r="I73" s="939"/>
      <c r="J73" s="939"/>
      <c r="K73" s="939"/>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43" t="s">
        <v>16</v>
      </c>
      <c r="C75" s="943"/>
      <c r="D75" s="943"/>
      <c r="E75" s="943"/>
      <c r="F75" s="943"/>
      <c r="G75" s="943"/>
      <c r="H75" s="943"/>
      <c r="I75" s="943"/>
      <c r="J75" s="943"/>
      <c r="K75" s="943"/>
      <c r="M75" s="272"/>
    </row>
    <row r="76" spans="2:13" s="30" customFormat="1" ht="42" customHeight="1">
      <c r="B76" s="939" t="s">
        <v>1</v>
      </c>
      <c r="C76" s="939"/>
      <c r="D76" s="939"/>
      <c r="E76" s="939"/>
      <c r="F76" s="939"/>
      <c r="G76" s="939"/>
      <c r="H76" s="939"/>
      <c r="I76" s="939"/>
      <c r="J76" s="939"/>
      <c r="K76" s="939"/>
      <c r="M76" s="272"/>
    </row>
    <row r="77" spans="2:13" s="30" customFormat="1" ht="43.5" customHeight="1">
      <c r="B77" s="939" t="s">
        <v>11</v>
      </c>
      <c r="C77" s="939"/>
      <c r="D77" s="939"/>
      <c r="E77" s="939"/>
      <c r="F77" s="939"/>
      <c r="G77" s="939"/>
      <c r="H77" s="939"/>
      <c r="I77" s="939"/>
      <c r="J77" s="939"/>
      <c r="K77" s="939"/>
      <c r="M77" s="272"/>
    </row>
    <row r="78" spans="2:13" s="30" customFormat="1" ht="55.5" customHeight="1">
      <c r="B78" s="939" t="s">
        <v>3</v>
      </c>
      <c r="C78" s="939"/>
      <c r="D78" s="939"/>
      <c r="E78" s="939"/>
      <c r="F78" s="939"/>
      <c r="G78" s="939"/>
      <c r="H78" s="939"/>
      <c r="I78" s="939"/>
      <c r="J78" s="939"/>
      <c r="K78" s="939"/>
      <c r="M78" s="272"/>
    </row>
    <row r="79" spans="2:13" s="30" customFormat="1" ht="109.5" customHeight="1">
      <c r="B79" s="939" t="s">
        <v>259</v>
      </c>
      <c r="C79" s="939"/>
      <c r="D79" s="939"/>
      <c r="E79" s="939"/>
      <c r="F79" s="939"/>
      <c r="G79" s="939"/>
      <c r="H79" s="939"/>
      <c r="I79" s="939"/>
      <c r="J79" s="939"/>
      <c r="K79" s="939"/>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39" t="s">
        <v>17</v>
      </c>
      <c r="C82" s="939"/>
      <c r="D82" s="939"/>
      <c r="E82" s="939"/>
      <c r="F82" s="939"/>
      <c r="G82" s="939"/>
      <c r="H82" s="939"/>
      <c r="I82" s="939"/>
      <c r="J82" s="939"/>
      <c r="K82" s="939"/>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39" t="s">
        <v>249</v>
      </c>
      <c r="C85" s="939"/>
      <c r="D85" s="939"/>
      <c r="E85" s="939"/>
      <c r="F85" s="939"/>
      <c r="G85" s="939"/>
      <c r="H85" s="939"/>
      <c r="I85" s="939"/>
      <c r="J85" s="939"/>
      <c r="K85" s="939"/>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41"/>
      <c r="C87" s="941"/>
      <c r="D87" s="941"/>
      <c r="E87" s="941"/>
      <c r="F87" s="941"/>
      <c r="G87" s="941"/>
      <c r="H87" s="941"/>
      <c r="I87" s="941"/>
      <c r="J87" s="941"/>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65" t="s">
        <v>272</v>
      </c>
      <c r="C89" s="939"/>
      <c r="D89" s="939"/>
      <c r="E89" s="939"/>
      <c r="F89" s="939"/>
      <c r="G89" s="939"/>
      <c r="H89" s="939"/>
      <c r="I89" s="939"/>
      <c r="J89" s="939"/>
      <c r="K89" s="939"/>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39" t="s">
        <v>18</v>
      </c>
      <c r="C92" s="939"/>
      <c r="D92" s="939"/>
      <c r="E92" s="939"/>
      <c r="F92" s="939"/>
      <c r="G92" s="939"/>
      <c r="H92" s="939"/>
      <c r="I92" s="939"/>
      <c r="J92" s="939"/>
      <c r="K92" s="939"/>
      <c r="M92" s="272"/>
    </row>
    <row r="93" spans="2:13" s="30" customFormat="1" ht="31.5" customHeight="1">
      <c r="B93" s="940" t="s">
        <v>96</v>
      </c>
      <c r="C93" s="940"/>
      <c r="D93" s="940"/>
      <c r="E93" s="940"/>
      <c r="F93" s="940"/>
      <c r="G93" s="940"/>
      <c r="H93" s="940"/>
      <c r="I93" s="940"/>
      <c r="J93" s="940"/>
      <c r="K93" s="940"/>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57:K57"/>
    <mergeCell ref="B11:K11"/>
    <mergeCell ref="B36:K36"/>
    <mergeCell ref="B60:K60"/>
    <mergeCell ref="B89:K89"/>
    <mergeCell ref="C42:K42"/>
    <mergeCell ref="C43:K43"/>
    <mergeCell ref="C44:K44"/>
    <mergeCell ref="B38:K38"/>
    <mergeCell ref="C41:K41"/>
    <mergeCell ref="B61:K61"/>
    <mergeCell ref="B32:K32"/>
    <mergeCell ref="B13:K13"/>
    <mergeCell ref="B15:K15"/>
    <mergeCell ref="B33:K33"/>
    <mergeCell ref="B1:C1"/>
    <mergeCell ref="B3:K3"/>
    <mergeCell ref="B5:K5"/>
    <mergeCell ref="B17:K17"/>
    <mergeCell ref="B7:K7"/>
    <mergeCell ref="B9:K9"/>
    <mergeCell ref="B59:K59"/>
    <mergeCell ref="C47:K47"/>
    <mergeCell ref="B22:K23"/>
    <mergeCell ref="C48:K48"/>
    <mergeCell ref="C55:K55"/>
    <mergeCell ref="C45:K45"/>
    <mergeCell ref="C46:K46"/>
    <mergeCell ref="B29:H29"/>
    <mergeCell ref="B35:K35"/>
    <mergeCell ref="B31:K31"/>
    <mergeCell ref="B72:K72"/>
    <mergeCell ref="B75:K75"/>
    <mergeCell ref="B73:K73"/>
    <mergeCell ref="B64:K64"/>
    <mergeCell ref="B65:K65"/>
    <mergeCell ref="B66:K66"/>
    <mergeCell ref="B67:K67"/>
    <mergeCell ref="B70:K70"/>
    <mergeCell ref="B71:K71"/>
    <mergeCell ref="B76:K76"/>
    <mergeCell ref="B93:K93"/>
    <mergeCell ref="B85:K85"/>
    <mergeCell ref="B87:J87"/>
    <mergeCell ref="B92:K92"/>
    <mergeCell ref="B77:K77"/>
    <mergeCell ref="B82:K82"/>
    <mergeCell ref="B78:K78"/>
    <mergeCell ref="B79:K79"/>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34">
      <selection activeCell="D34" sqref="D34"/>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69" t="s">
        <v>79</v>
      </c>
      <c r="C3" s="969"/>
      <c r="D3" s="969"/>
    </row>
    <row r="4" spans="2:4" s="37" customFormat="1" ht="15" customHeight="1">
      <c r="B4" s="40"/>
      <c r="C4" s="41"/>
      <c r="D4" s="42"/>
    </row>
    <row r="5" spans="2:4" s="37" customFormat="1" ht="15.75">
      <c r="B5" s="970" t="s">
        <v>97</v>
      </c>
      <c r="C5" s="970"/>
      <c r="D5" s="970"/>
    </row>
    <row r="6" spans="2:4" s="37" customFormat="1" ht="39" customHeight="1" thickBot="1">
      <c r="B6" s="971" t="s">
        <v>312</v>
      </c>
      <c r="C6" s="971"/>
      <c r="D6" s="971"/>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70" t="s">
        <v>103</v>
      </c>
      <c r="C16" s="970"/>
      <c r="D16" s="970"/>
    </row>
    <row r="17" spans="3:4" ht="11.25" customHeight="1">
      <c r="C17" s="50"/>
      <c r="D17" s="51"/>
    </row>
    <row r="18" spans="2:4" s="15" customFormat="1" ht="15" customHeight="1">
      <c r="B18" s="52" t="s">
        <v>101</v>
      </c>
      <c r="C18" s="44" t="s">
        <v>102</v>
      </c>
      <c r="D18" s="45" t="s">
        <v>103</v>
      </c>
    </row>
    <row r="19" spans="2:7" ht="39" customHeight="1">
      <c r="B19" s="227"/>
      <c r="C19" s="973" t="s">
        <v>104</v>
      </c>
      <c r="D19" s="974" t="s">
        <v>12</v>
      </c>
      <c r="F19" s="975"/>
      <c r="G19" s="975"/>
    </row>
    <row r="20" spans="2:7" ht="15" customHeight="1">
      <c r="B20" s="540"/>
      <c r="C20" s="973"/>
      <c r="D20" s="974"/>
      <c r="F20" s="976"/>
      <c r="G20" s="976"/>
    </row>
    <row r="21" spans="2:7" ht="40.5" customHeight="1">
      <c r="B21" s="541" t="s">
        <v>43</v>
      </c>
      <c r="C21" s="113" t="s">
        <v>254</v>
      </c>
      <c r="D21" s="114" t="s">
        <v>13</v>
      </c>
      <c r="F21" s="972"/>
      <c r="G21" s="972"/>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2"/>
      <c r="G25" s="972"/>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5.28125" style="401" hidden="1" customWidth="1"/>
    <col min="2" max="2" width="0.562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2812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999" t="s">
        <v>74</v>
      </c>
      <c r="D1" s="999"/>
      <c r="E1" s="999"/>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77"/>
      <c r="BG1" s="977"/>
      <c r="BH1" s="977"/>
      <c r="BI1" s="977"/>
      <c r="BJ1" s="977"/>
      <c r="BK1" s="977"/>
      <c r="BL1" s="977"/>
      <c r="BM1" s="977"/>
      <c r="BN1" s="977"/>
      <c r="BO1" s="977"/>
      <c r="BP1" s="977"/>
      <c r="BQ1" s="977"/>
      <c r="BR1" s="977"/>
      <c r="BS1" s="977"/>
      <c r="BT1" s="977"/>
      <c r="BU1" s="977"/>
      <c r="BV1" s="977"/>
      <c r="BW1" s="977"/>
      <c r="BX1" s="977"/>
      <c r="BY1" s="977"/>
      <c r="BZ1" s="977"/>
      <c r="CA1" s="977"/>
      <c r="CB1" s="977"/>
      <c r="CC1" s="977"/>
      <c r="CD1" s="977"/>
      <c r="CE1" s="977"/>
      <c r="CF1" s="977"/>
      <c r="CG1" s="977"/>
      <c r="CH1" s="977"/>
      <c r="CI1" s="977"/>
      <c r="CJ1" s="977"/>
      <c r="CK1" s="977"/>
      <c r="CL1" s="977"/>
      <c r="CM1" s="977"/>
      <c r="CN1" s="977"/>
      <c r="CO1" s="977"/>
      <c r="CP1" s="977"/>
      <c r="CQ1" s="977"/>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144</v>
      </c>
      <c r="C3" s="243" t="s">
        <v>112</v>
      </c>
      <c r="D3" s="561" t="s">
        <v>327</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1000"/>
      <c r="D4" s="1000"/>
      <c r="E4" s="1000"/>
      <c r="F4" s="1001"/>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86"/>
      <c r="BJ5" s="986"/>
      <c r="BK5" s="387"/>
      <c r="BL5" s="387"/>
      <c r="BM5" s="387"/>
      <c r="BN5" s="387"/>
      <c r="BO5" s="986"/>
      <c r="BP5" s="986"/>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995" t="s">
        <v>213</v>
      </c>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I7" s="996"/>
      <c r="CJ7" s="996"/>
      <c r="CK7" s="996"/>
      <c r="CL7" s="996"/>
      <c r="CM7" s="996"/>
      <c r="CN7" s="996"/>
      <c r="CO7" s="996"/>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c r="AY13" s="178"/>
      <c r="AZ13" s="694"/>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0">
        <v>6</v>
      </c>
      <c r="D14" s="693" t="s">
        <v>215</v>
      </c>
      <c r="E14" s="691" t="s">
        <v>117</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1">
        <v>8</v>
      </c>
      <c r="D16" s="894" t="s">
        <v>193</v>
      </c>
      <c r="E16" s="711" t="s">
        <v>117</v>
      </c>
      <c r="F16" s="721"/>
      <c r="G16" s="195"/>
      <c r="H16" s="721"/>
      <c r="I16" s="195"/>
      <c r="J16" s="721"/>
      <c r="K16" s="195"/>
      <c r="L16" s="721"/>
      <c r="M16" s="195"/>
      <c r="N16" s="721"/>
      <c r="O16" s="195"/>
      <c r="P16" s="721"/>
      <c r="Q16" s="195"/>
      <c r="R16" s="721"/>
      <c r="S16" s="195"/>
      <c r="T16" s="721"/>
      <c r="U16" s="195"/>
      <c r="V16" s="721"/>
      <c r="W16" s="195"/>
      <c r="X16" s="721"/>
      <c r="Y16" s="195"/>
      <c r="Z16" s="721"/>
      <c r="AA16" s="195"/>
      <c r="AB16" s="721"/>
      <c r="AC16" s="195"/>
      <c r="AD16" s="721"/>
      <c r="AE16" s="195"/>
      <c r="AF16" s="721"/>
      <c r="AG16" s="195"/>
      <c r="AH16" s="721"/>
      <c r="AI16" s="195"/>
      <c r="AJ16" s="721"/>
      <c r="AK16" s="195"/>
      <c r="AL16" s="721"/>
      <c r="AM16" s="195"/>
      <c r="AN16" s="721"/>
      <c r="AO16" s="195"/>
      <c r="AP16" s="721"/>
      <c r="AQ16" s="195"/>
      <c r="AR16" s="721"/>
      <c r="AS16" s="195"/>
      <c r="AT16" s="721"/>
      <c r="AU16" s="195"/>
      <c r="AV16" s="721"/>
      <c r="AW16" s="195"/>
      <c r="AX16" s="721"/>
      <c r="AY16" s="195"/>
      <c r="AZ16" s="721"/>
      <c r="BA16" s="195"/>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N/A</v>
      </c>
      <c r="CP16" s="688"/>
      <c r="CQ16" s="688" t="str">
        <f t="shared" si="17"/>
        <v>N/A</v>
      </c>
      <c r="CR16" s="688"/>
      <c r="CS16" s="688" t="str">
        <f t="shared" si="18"/>
        <v>N/A</v>
      </c>
      <c r="CT16" s="688"/>
      <c r="CU16" s="688" t="str">
        <f t="shared" si="19"/>
        <v>N/A</v>
      </c>
      <c r="CV16" s="688"/>
      <c r="CW16" s="688" t="str">
        <f t="shared" si="20"/>
        <v>N/A</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9389550592</v>
      </c>
      <c r="G17" s="544"/>
      <c r="H17" s="545">
        <v>15293042688</v>
      </c>
      <c r="I17" s="544"/>
      <c r="J17" s="545">
        <v>16514981888</v>
      </c>
      <c r="K17" s="544"/>
      <c r="L17" s="545">
        <v>17872670720</v>
      </c>
      <c r="M17" s="544"/>
      <c r="N17" s="545">
        <v>18568153088</v>
      </c>
      <c r="O17" s="544"/>
      <c r="P17" s="545">
        <v>18442305536</v>
      </c>
      <c r="Q17" s="544"/>
      <c r="R17" s="545">
        <v>19131795456</v>
      </c>
      <c r="S17" s="544"/>
      <c r="T17" s="545">
        <v>18364211200</v>
      </c>
      <c r="U17" s="544"/>
      <c r="V17" s="545">
        <v>19572844544</v>
      </c>
      <c r="W17" s="544"/>
      <c r="X17" s="545">
        <v>21609195520</v>
      </c>
      <c r="Y17" s="544"/>
      <c r="Z17" s="545">
        <v>23646373888</v>
      </c>
      <c r="AA17" s="544"/>
      <c r="AB17" s="545">
        <v>27931824128</v>
      </c>
      <c r="AC17" s="544"/>
      <c r="AD17" s="545">
        <v>32365078528</v>
      </c>
      <c r="AE17" s="544"/>
      <c r="AF17" s="545">
        <v>37023526912</v>
      </c>
      <c r="AG17" s="544"/>
      <c r="AH17" s="545">
        <v>46595309568</v>
      </c>
      <c r="AI17" s="544"/>
      <c r="AJ17" s="544">
        <v>48143073280</v>
      </c>
      <c r="AK17" s="544"/>
      <c r="AL17" s="546">
        <v>56725753856</v>
      </c>
      <c r="AM17" s="544"/>
      <c r="AN17" s="545">
        <v>65292746752</v>
      </c>
      <c r="AO17" s="593"/>
      <c r="AP17" s="545">
        <v>68434432000</v>
      </c>
      <c r="AQ17" s="593"/>
      <c r="AR17" s="545">
        <v>74317791232</v>
      </c>
      <c r="AS17" s="544"/>
      <c r="AT17" s="545">
        <v>79356461056</v>
      </c>
      <c r="AU17" s="544"/>
      <c r="AV17" s="545">
        <v>80611983360</v>
      </c>
      <c r="AW17" s="544"/>
      <c r="AX17" s="545">
        <v>81321967616</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1002" t="s">
        <v>5</v>
      </c>
      <c r="E19" s="1002"/>
      <c r="F19" s="1003"/>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2"/>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1004" t="s">
        <v>23</v>
      </c>
      <c r="E20" s="1004"/>
      <c r="F20" s="1005"/>
      <c r="G20" s="1004"/>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004"/>
      <c r="AT20" s="1004"/>
      <c r="AU20" s="1004"/>
      <c r="AV20" s="1004"/>
      <c r="AW20" s="1004"/>
      <c r="AX20" s="1004"/>
      <c r="AY20" s="1004"/>
      <c r="AZ20" s="998"/>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0</v>
      </c>
      <c r="BZ20" s="729"/>
      <c r="CA20" s="436">
        <f>Z$16</f>
        <v>0</v>
      </c>
      <c r="CB20" s="729"/>
      <c r="CC20" s="436">
        <f>AB$16</f>
        <v>0</v>
      </c>
      <c r="CD20" s="729"/>
      <c r="CE20" s="436">
        <f>AD$16</f>
        <v>0</v>
      </c>
      <c r="CF20" s="436"/>
      <c r="CG20" s="436">
        <f>AF$16</f>
        <v>0</v>
      </c>
      <c r="CH20" s="729"/>
      <c r="CI20" s="436">
        <f>AH$16</f>
        <v>0</v>
      </c>
      <c r="CJ20" s="729"/>
      <c r="CK20" s="436">
        <f>AJ$16</f>
        <v>0</v>
      </c>
      <c r="CL20" s="729"/>
      <c r="CM20" s="436">
        <f>AL$16</f>
        <v>0</v>
      </c>
      <c r="CN20" s="436"/>
      <c r="CO20" s="436">
        <f>AN$16</f>
        <v>0</v>
      </c>
      <c r="CP20" s="436"/>
      <c r="CQ20" s="436">
        <f>AP$16</f>
        <v>0</v>
      </c>
      <c r="CR20" s="436"/>
      <c r="CS20" s="436">
        <f>AR$16</f>
        <v>0</v>
      </c>
      <c r="CT20" s="436"/>
      <c r="CU20" s="436">
        <f>AT$16</f>
        <v>0</v>
      </c>
      <c r="CV20" s="436"/>
      <c r="CW20" s="436">
        <f>AV$16</f>
        <v>0</v>
      </c>
      <c r="CX20" s="436"/>
      <c r="CY20" s="436">
        <f>AX$16</f>
        <v>0</v>
      </c>
      <c r="CZ20" s="436"/>
      <c r="DA20" s="436">
        <f>AZ$16</f>
        <v>0</v>
      </c>
      <c r="DB20" s="730"/>
      <c r="DC20" s="2"/>
    </row>
    <row r="21" spans="3:120" ht="12" customHeight="1">
      <c r="C21" s="271" t="s">
        <v>176</v>
      </c>
      <c r="D21" s="997" t="s">
        <v>236</v>
      </c>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c r="AX21" s="998"/>
      <c r="AY21" s="998"/>
      <c r="AZ21" s="998"/>
      <c r="BA21" s="567"/>
      <c r="BB21" s="567"/>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0"/>
      <c r="DC21" s="2"/>
      <c r="DD21" s="2"/>
      <c r="DE21" s="2"/>
      <c r="DF21" s="2"/>
      <c r="DG21" s="2"/>
      <c r="DH21" s="2"/>
      <c r="DI21" s="2"/>
      <c r="DJ21" s="2"/>
      <c r="DK21" s="2"/>
      <c r="DL21" s="2"/>
      <c r="DM21" s="2"/>
      <c r="DN21" s="2"/>
      <c r="DO21" s="2"/>
      <c r="DP21" s="2"/>
    </row>
    <row r="22" spans="3:107" ht="15" customHeight="1">
      <c r="C22" s="271"/>
      <c r="D22" s="993"/>
      <c r="E22" s="993"/>
      <c r="F22" s="994"/>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3"/>
      <c r="AU22" s="993"/>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0</v>
      </c>
      <c r="BZ23" s="457"/>
      <c r="CA23" s="457">
        <f>CA20*1000/Z17*1000</f>
        <v>0</v>
      </c>
      <c r="CB23" s="457"/>
      <c r="CC23" s="457">
        <f>CC20*1000/AB17*1000</f>
        <v>0</v>
      </c>
      <c r="CD23" s="457"/>
      <c r="CE23" s="457">
        <f>CE20*1000/AD17*1000</f>
        <v>0</v>
      </c>
      <c r="CF23" s="457"/>
      <c r="CG23" s="457">
        <f>CG20*1000/AF17*1000</f>
        <v>0</v>
      </c>
      <c r="CH23" s="457"/>
      <c r="CI23" s="457">
        <f>CI20*1000/AH17*1000</f>
        <v>0</v>
      </c>
      <c r="CJ23" s="457"/>
      <c r="CK23" s="457">
        <f>CK20*1000/AJ17*1000</f>
        <v>0</v>
      </c>
      <c r="CL23" s="457"/>
      <c r="CM23" s="457">
        <f>CM20*1000/AL17*1000</f>
        <v>0</v>
      </c>
      <c r="CN23" s="457"/>
      <c r="CO23" s="457">
        <f>CO20*1000/AN17*1000</f>
        <v>0</v>
      </c>
      <c r="CP23" s="457"/>
      <c r="CQ23" s="457">
        <f>CQ20*1000/AP17*1000</f>
        <v>0</v>
      </c>
      <c r="CR23" s="457"/>
      <c r="CS23" s="457">
        <f>CS20*1000/AR17*1000</f>
        <v>0</v>
      </c>
      <c r="CT23" s="457"/>
      <c r="CU23" s="457">
        <f>CU20*1000/AT17*1000</f>
        <v>0</v>
      </c>
      <c r="CV23" s="457"/>
      <c r="CW23" s="457">
        <f>CW20*1000/AV17*1000</f>
        <v>0</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N/A</v>
      </c>
      <c r="BZ24" s="732"/>
      <c r="CA24" s="732" t="str">
        <f>IF(ISBLANK(Z16),"N/A",IF(0.05&gt;CA23,"&lt;&gt;",IF(CA23&lt;10,"ok","&lt;&gt;")))</f>
        <v>N/A</v>
      </c>
      <c r="CB24" s="732"/>
      <c r="CC24" s="732" t="str">
        <f>IF(ISBLANK(AB16),"N/A",IF(0.05&gt;CC23,"&lt;&gt;",IF(CC23&lt;10,"ok","&lt;&gt;")))</f>
        <v>N/A</v>
      </c>
      <c r="CD24" s="732"/>
      <c r="CE24" s="732" t="str">
        <f>IF(ISBLANK(AD16),"N/A",IF(0.05&gt;CE23,"&lt;&gt;",IF(CE23&lt;10,"ok","&lt;&gt;")))</f>
        <v>N/A</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N/A</v>
      </c>
      <c r="CN24" s="732"/>
      <c r="CO24" s="732" t="str">
        <f>IF(ISBLANK(AN16),"N/A",IF(0.05&gt;CO23,"&lt;&gt;",IF(CO23&lt;10,"ok","&lt;&gt;")))</f>
        <v>N/A</v>
      </c>
      <c r="CP24" s="732"/>
      <c r="CQ24" s="732" t="str">
        <f>IF(ISBLANK(AP16),"N/A",IF(0.05&gt;CQ23,"&lt;&gt;",IF(CQ23&lt;10,"ok","&lt;&gt;")))</f>
        <v>N/A</v>
      </c>
      <c r="CR24" s="732"/>
      <c r="CS24" s="732" t="str">
        <f>IF(ISBLANK(AR16),"N/A",IF(0.05&gt;CS23,"&lt;&gt;",IF(CS23&lt;10,"ok","&lt;&gt;")))</f>
        <v>N/A</v>
      </c>
      <c r="CT24" s="732"/>
      <c r="CU24" s="732" t="str">
        <f>IF(ISBLANK(AT16),"N/A",IF(0.05&gt;CU23,"&lt;&gt;",IF(CU23&lt;10,"ok","&lt;&gt;")))</f>
        <v>N/A</v>
      </c>
      <c r="CV24" s="732"/>
      <c r="CW24" s="732" t="str">
        <f>IF(ISBLANK(AV16),"N/A",IF(0.05&gt;CW23,"&lt;&gt;",IF(CW23&lt;10,"ok","&lt;&gt;")))</f>
        <v>N/A</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90" t="s">
        <v>123</v>
      </c>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2"/>
      <c r="BC26" s="2"/>
      <c r="BD26" s="404" t="s">
        <v>196</v>
      </c>
      <c r="BE26" s="503" t="s">
        <v>197</v>
      </c>
      <c r="BF26" s="383"/>
      <c r="BG26" s="383"/>
      <c r="BH26" s="383"/>
      <c r="BI26" s="383"/>
      <c r="BJ26" s="383"/>
      <c r="BK26" s="383"/>
      <c r="BL26" s="383"/>
      <c r="BM26" s="383"/>
      <c r="BN26" s="383"/>
      <c r="BO26" s="383"/>
      <c r="BP26" s="383"/>
      <c r="BQ26" s="383"/>
      <c r="BR26" s="383"/>
      <c r="BS26" s="383"/>
      <c r="BT26" s="383"/>
    </row>
    <row r="27" spans="3:72" ht="16.5" customHeight="1">
      <c r="C27" s="913"/>
      <c r="D27" s="987"/>
      <c r="E27" s="987"/>
      <c r="F27" s="988"/>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7"/>
      <c r="AP27" s="987"/>
      <c r="AQ27" s="987"/>
      <c r="AR27" s="987"/>
      <c r="AS27" s="987"/>
      <c r="AT27" s="987"/>
      <c r="AU27" s="987"/>
      <c r="AV27" s="987"/>
      <c r="AW27" s="987"/>
      <c r="AX27" s="987"/>
      <c r="AY27" s="987"/>
      <c r="AZ27" s="987"/>
      <c r="BA27" s="987"/>
      <c r="BB27" s="989"/>
      <c r="BC27" s="2"/>
      <c r="BD27" s="404" t="s">
        <v>198</v>
      </c>
      <c r="BE27" s="503" t="s">
        <v>199</v>
      </c>
      <c r="BF27" s="383"/>
      <c r="BG27" s="383"/>
      <c r="BH27" s="383"/>
      <c r="BI27" s="383"/>
      <c r="BJ27" s="383"/>
      <c r="BK27" s="383"/>
      <c r="BL27" s="383"/>
      <c r="BM27" s="383"/>
      <c r="BN27" s="383"/>
      <c r="BO27" s="383"/>
      <c r="BP27" s="383"/>
      <c r="BQ27" s="383"/>
      <c r="BR27" s="383"/>
      <c r="BS27" s="383"/>
      <c r="BT27" s="383"/>
    </row>
    <row r="28" spans="3:72" ht="16.5" customHeight="1">
      <c r="C28" s="914"/>
      <c r="D28" s="983"/>
      <c r="E28" s="983"/>
      <c r="F28" s="984"/>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4"/>
      <c r="D29" s="983"/>
      <c r="E29" s="983"/>
      <c r="F29" s="984"/>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E29" s="501"/>
      <c r="BF29" s="383"/>
      <c r="BG29" s="383"/>
      <c r="BH29" s="383"/>
      <c r="BI29" s="383"/>
      <c r="BJ29" s="383"/>
      <c r="BK29" s="383"/>
      <c r="BL29" s="383"/>
      <c r="BM29" s="383"/>
      <c r="BN29" s="383"/>
      <c r="BO29" s="383"/>
      <c r="BP29" s="383"/>
      <c r="BQ29" s="383"/>
      <c r="BR29" s="383"/>
      <c r="BS29" s="383"/>
      <c r="BT29" s="383"/>
    </row>
    <row r="30" spans="3:72" ht="16.5" customHeight="1">
      <c r="C30" s="914"/>
      <c r="D30" s="983"/>
      <c r="E30" s="983"/>
      <c r="F30" s="984"/>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83"/>
      <c r="E31" s="983"/>
      <c r="F31" s="984"/>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296"/>
    </row>
    <row r="32" spans="3:56" ht="16.5" customHeight="1">
      <c r="C32" s="914"/>
      <c r="D32" s="983"/>
      <c r="E32" s="983"/>
      <c r="F32" s="984"/>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296"/>
    </row>
    <row r="33" spans="3:56" ht="16.5" customHeight="1">
      <c r="C33" s="914"/>
      <c r="D33" s="983"/>
      <c r="E33" s="983"/>
      <c r="F33" s="984"/>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296"/>
    </row>
    <row r="34" spans="3:56" ht="16.5" customHeight="1">
      <c r="C34" s="914"/>
      <c r="D34" s="983"/>
      <c r="E34" s="983"/>
      <c r="F34" s="984"/>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296"/>
    </row>
    <row r="35" spans="3:56" ht="16.5" customHeight="1">
      <c r="C35" s="914"/>
      <c r="D35" s="983"/>
      <c r="E35" s="983"/>
      <c r="F35" s="984"/>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296"/>
    </row>
    <row r="36" spans="3:56" ht="16.5" customHeight="1">
      <c r="C36" s="914"/>
      <c r="D36" s="983"/>
      <c r="E36" s="983"/>
      <c r="F36" s="984"/>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296"/>
    </row>
    <row r="37" spans="3:56" ht="16.5" customHeight="1">
      <c r="C37" s="914"/>
      <c r="D37" s="983"/>
      <c r="E37" s="983"/>
      <c r="F37" s="984"/>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296"/>
    </row>
    <row r="38" spans="3:56" ht="16.5" customHeight="1">
      <c r="C38" s="914"/>
      <c r="D38" s="983"/>
      <c r="E38" s="983"/>
      <c r="F38" s="984"/>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296"/>
    </row>
    <row r="39" spans="3:56" ht="16.5" customHeight="1">
      <c r="C39" s="914"/>
      <c r="D39" s="983"/>
      <c r="E39" s="983"/>
      <c r="F39" s="984"/>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296"/>
    </row>
    <row r="40" spans="3:56" ht="16.5" customHeight="1">
      <c r="C40" s="914"/>
      <c r="D40" s="983"/>
      <c r="E40" s="983"/>
      <c r="F40" s="984"/>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296"/>
    </row>
    <row r="41" spans="3:56" ht="16.5" customHeight="1">
      <c r="C41" s="914"/>
      <c r="D41" s="983"/>
      <c r="E41" s="983"/>
      <c r="F41" s="984"/>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296"/>
    </row>
    <row r="42" spans="3:56" ht="16.5" customHeight="1">
      <c r="C42" s="914"/>
      <c r="D42" s="983"/>
      <c r="E42" s="983"/>
      <c r="F42" s="984"/>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296"/>
    </row>
    <row r="43" spans="3:56" ht="16.5" customHeight="1">
      <c r="C43" s="914"/>
      <c r="D43" s="983"/>
      <c r="E43" s="983"/>
      <c r="F43" s="984"/>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296"/>
    </row>
    <row r="44" spans="3:56" ht="16.5" customHeight="1">
      <c r="C44" s="914"/>
      <c r="D44" s="983"/>
      <c r="E44" s="983"/>
      <c r="F44" s="984"/>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296"/>
    </row>
    <row r="45" spans="3:56" ht="16.5" customHeight="1">
      <c r="C45" s="914"/>
      <c r="D45" s="983"/>
      <c r="E45" s="983"/>
      <c r="F45" s="984"/>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296"/>
    </row>
    <row r="46" spans="3:56" ht="16.5" customHeight="1">
      <c r="C46" s="914"/>
      <c r="D46" s="983"/>
      <c r="E46" s="983"/>
      <c r="F46" s="984"/>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296"/>
    </row>
    <row r="47" spans="3:56" ht="16.5" customHeight="1">
      <c r="C47" s="914"/>
      <c r="D47" s="983"/>
      <c r="E47" s="983"/>
      <c r="F47" s="984"/>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296"/>
    </row>
    <row r="48" spans="3:55" ht="12" customHeight="1" thickBot="1">
      <c r="C48" s="918"/>
      <c r="D48" s="978"/>
      <c r="E48" s="978"/>
      <c r="F48" s="979"/>
      <c r="G48" s="978"/>
      <c r="H48" s="978"/>
      <c r="I48" s="978"/>
      <c r="J48" s="978"/>
      <c r="K48" s="978"/>
      <c r="L48" s="978"/>
      <c r="M48" s="978"/>
      <c r="N48" s="978"/>
      <c r="O48" s="978"/>
      <c r="P48" s="978"/>
      <c r="Q48" s="978"/>
      <c r="R48" s="978"/>
      <c r="S48" s="978"/>
      <c r="T48" s="978"/>
      <c r="U48" s="978"/>
      <c r="V48" s="978"/>
      <c r="W48" s="978"/>
      <c r="X48" s="978"/>
      <c r="Y48" s="978"/>
      <c r="Z48" s="978"/>
      <c r="AA48" s="978"/>
      <c r="AB48" s="978"/>
      <c r="AC48" s="978"/>
      <c r="AD48" s="978"/>
      <c r="AE48" s="978"/>
      <c r="AF48" s="978"/>
      <c r="AG48" s="978"/>
      <c r="AH48" s="978"/>
      <c r="AI48" s="978"/>
      <c r="AJ48" s="978"/>
      <c r="AK48" s="978"/>
      <c r="AL48" s="978"/>
      <c r="AM48" s="978"/>
      <c r="AN48" s="978"/>
      <c r="AO48" s="978"/>
      <c r="AP48" s="978"/>
      <c r="AQ48" s="978"/>
      <c r="AR48" s="978"/>
      <c r="AS48" s="978"/>
      <c r="AT48" s="978"/>
      <c r="AU48" s="978"/>
      <c r="AV48" s="978"/>
      <c r="AW48" s="978"/>
      <c r="AX48" s="978"/>
      <c r="AY48" s="978"/>
      <c r="AZ48" s="978"/>
      <c r="BA48" s="978"/>
      <c r="BB48" s="980"/>
      <c r="BC48" s="2"/>
    </row>
    <row r="49" spans="3:54" ht="12.75">
      <c r="C49" s="15"/>
      <c r="D49" s="981"/>
      <c r="E49" s="981"/>
      <c r="F49" s="982"/>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1"/>
      <c r="AY49" s="981"/>
      <c r="AZ49" s="981"/>
      <c r="BA49" s="981"/>
      <c r="BB49" s="981"/>
    </row>
    <row r="50" spans="3:4" ht="12.75">
      <c r="C50" s="15"/>
      <c r="D50" s="15"/>
    </row>
    <row r="51" spans="3:4" ht="12.75">
      <c r="C51" s="15"/>
      <c r="D51" s="15"/>
    </row>
    <row r="53" ht="12.75">
      <c r="D53" s="2"/>
    </row>
    <row r="56" ht="12.75">
      <c r="N56" s="895"/>
    </row>
    <row r="57" ht="12.75">
      <c r="N57" s="895"/>
    </row>
  </sheetData>
  <sheetProtection sheet="1" objects="1" scenarios="1" formatCells="0" formatColumns="0" formatRows="0" insertColumns="0"/>
  <mergeCells count="34">
    <mergeCell ref="C1:E1"/>
    <mergeCell ref="C4:AU4"/>
    <mergeCell ref="D19:AU19"/>
    <mergeCell ref="D20:AZ20"/>
    <mergeCell ref="D30:BB30"/>
    <mergeCell ref="D31:BB31"/>
    <mergeCell ref="D29:BB29"/>
    <mergeCell ref="BO5:BP5"/>
    <mergeCell ref="D27:BB27"/>
    <mergeCell ref="D26:BB26"/>
    <mergeCell ref="D22:AU22"/>
    <mergeCell ref="BD7:CO7"/>
    <mergeCell ref="D28:BB28"/>
    <mergeCell ref="D21:AZ21"/>
    <mergeCell ref="BI5:BJ5"/>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F16">
    <cfRule type="cellIs" priority="35" dxfId="0" operator="lessThan" stopIfTrue="1">
      <formula>F9+F10+F11+F12+F13+F14+F15-(0.01*(F9+F10+F11+F12+F13+F14+F15))</formula>
    </cfRule>
  </conditionalFormatting>
  <conditionalFormatting sqref="H16">
    <cfRule type="cellIs" priority="34" dxfId="0" operator="lessThan" stopIfTrue="1">
      <formula>H9+H10+H11+H12+H13+H14+H15-(0.01*(H9+H10+H11+H12+H13+H14+H15))</formula>
    </cfRule>
  </conditionalFormatting>
  <conditionalFormatting sqref="J16">
    <cfRule type="cellIs" priority="33" dxfId="0" operator="lessThan" stopIfTrue="1">
      <formula>J9+J10+J11+J12+J13+J14+J15-(0.01*(J9+J10+J11+J12+J13+J14+J15))</formula>
    </cfRule>
  </conditionalFormatting>
  <conditionalFormatting sqref="L16">
    <cfRule type="cellIs" priority="32" dxfId="0" operator="lessThan" stopIfTrue="1">
      <formula>L9+L10+L11+L12+L13+L14+L15-(0.01*(L9+L10+L11+L12+L13+L14+L15))</formula>
    </cfRule>
  </conditionalFormatting>
  <conditionalFormatting sqref="P16">
    <cfRule type="cellIs" priority="31" dxfId="0" operator="lessThan" stopIfTrue="1">
      <formula>P9+P10+P11+P12+P13+P14+P15-(0.01*(P9+P10+P11+P12+P13+P14+P15))</formula>
    </cfRule>
  </conditionalFormatting>
  <conditionalFormatting sqref="R16">
    <cfRule type="cellIs" priority="30" dxfId="0" operator="lessThan" stopIfTrue="1">
      <formula>R9+R10+R11+R12+R13+R14+R15-(0.01*(R9+R10+R11+R12+R13+R14+R15))</formula>
    </cfRule>
  </conditionalFormatting>
  <conditionalFormatting sqref="T16">
    <cfRule type="cellIs" priority="29" dxfId="0" operator="lessThan" stopIfTrue="1">
      <formula>T9+T10+T11+T12+T13+T14+T15-(0.01*(T9+T10+T11+T12+T13+T14+T15))</formula>
    </cfRule>
  </conditionalFormatting>
  <conditionalFormatting sqref="V16">
    <cfRule type="cellIs" priority="28" dxfId="0" operator="lessThan" stopIfTrue="1">
      <formula>V9+V10+V11+V12+V13+V14+V15-(0.01*(V9+V10+V11+V12+V13+V14+V15))</formula>
    </cfRule>
  </conditionalFormatting>
  <conditionalFormatting sqref="Z16">
    <cfRule type="cellIs" priority="27" dxfId="0" operator="lessThan" stopIfTrue="1">
      <formula>Z9+Z10+Z11+Z12+Z13+Z14+Z15-(0.01*(Z9+Z10+Z11+Z12+Z13+Z14+Z15))</formula>
    </cfRule>
  </conditionalFormatting>
  <conditionalFormatting sqref="AB16">
    <cfRule type="cellIs" priority="26" dxfId="0" operator="lessThan" stopIfTrue="1">
      <formula>AB9+AB10+AB11+AB12+AB13+AB14+AB15-(0.01*(AB9+AB10+AB11+AB12+AB13+AB14+AB15))</formula>
    </cfRule>
  </conditionalFormatting>
  <conditionalFormatting sqref="AD16">
    <cfRule type="cellIs" priority="25" dxfId="0" operator="lessThan" stopIfTrue="1">
      <formula>AD9+AD10+AD11+AD12+AD13+AD14+AD15-(0.01*(AD9+AD10+AD11+AD12+AD13+AD14+AD15))</formula>
    </cfRule>
  </conditionalFormatting>
  <conditionalFormatting sqref="AF16">
    <cfRule type="cellIs" priority="24" dxfId="0" operator="lessThan" stopIfTrue="1">
      <formula>AF9+AF10+AF11+AF12+AF13+AF14+AF15-(0.01*(AF9+AF10+AF11+AF12+AF13+AF14+AF15))</formula>
    </cfRule>
  </conditionalFormatting>
  <conditionalFormatting sqref="AH16">
    <cfRule type="cellIs" priority="23" dxfId="0" operator="lessThan" stopIfTrue="1">
      <formula>AH9+AH10+AH11+AH12+AH13+AH14+AH15-(0.01*(AH9+AH10+AH11+AH12+AH13+AH14+AH15))</formula>
    </cfRule>
  </conditionalFormatting>
  <conditionalFormatting sqref="AJ16">
    <cfRule type="cellIs" priority="22" dxfId="0" operator="lessThan" stopIfTrue="1">
      <formula>AJ9+AJ10+AJ11+AJ12+AJ13+AJ14+AJ15-(0.01*(AJ9+AJ10+AJ11+AJ12+AJ13+AJ14+AJ15))</formula>
    </cfRule>
  </conditionalFormatting>
  <conditionalFormatting sqref="AN16">
    <cfRule type="cellIs" priority="21" dxfId="0" operator="lessThan" stopIfTrue="1">
      <formula>AN9+AN10+AN11+AN12+AN13+AN14+AN15-(0.01*(AN9+AN10+AN11+AN12+AN13+AN14+AN15))</formula>
    </cfRule>
  </conditionalFormatting>
  <conditionalFormatting sqref="AP16">
    <cfRule type="cellIs" priority="20" dxfId="0" operator="lessThan" stopIfTrue="1">
      <formula>AP9+AP10+AP11+AP12+AP13+AP14+AP15-(0.01*(AP9+AP10+AP11+AP12+AP13+AP14+AP15))</formula>
    </cfRule>
  </conditionalFormatting>
  <conditionalFormatting sqref="AR16">
    <cfRule type="cellIs" priority="19" dxfId="0" operator="lessThan" stopIfTrue="1">
      <formula>AR9+AR10+AR11+AR12+AR13+AR14+AR15-(0.01*(AR9+AR10+AR11+AR12+AR13+AR14+AR15))</formula>
    </cfRule>
  </conditionalFormatting>
  <conditionalFormatting sqref="AT16">
    <cfRule type="cellIs" priority="18" dxfId="0" operator="lessThan" stopIfTrue="1">
      <formula>AT9+AT10+AT11+AT12+AT13+AT14+AT15-(0.01*(AT9+AT10+AT11+AT12+AT13+AT14+AT15))</formula>
    </cfRule>
  </conditionalFormatting>
  <conditionalFormatting sqref="AZ16">
    <cfRule type="cellIs" priority="17" dxfId="0" operator="lessThan" stopIfTrue="1">
      <formula>AZ9+AZ10+AZ11+AZ12+AZ13+AZ14+AZ15-(0.01*(AZ9+AZ10+AZ11+AZ12+AZ13+AZ14+AZ15))</formula>
    </cfRule>
  </conditionalFormatting>
  <conditionalFormatting sqref="X16">
    <cfRule type="cellIs" priority="16" dxfId="0" operator="lessThan" stopIfTrue="1">
      <formula>X9+X10+X11+X12+X13+X14+X15-(0.01*(X9+X10+X11+X12+X13+X14+X15))</formula>
    </cfRule>
  </conditionalFormatting>
  <conditionalFormatting sqref="N16">
    <cfRule type="cellIs" priority="15" dxfId="0" operator="lessThan" stopIfTrue="1">
      <formula>N9+N10+N11+N12+N13+N14+N15-(0.01*(N9+N10+N11+N12+N13+N14+N15))</formula>
    </cfRule>
  </conditionalFormatting>
  <conditionalFormatting sqref="AL16">
    <cfRule type="cellIs" priority="14" dxfId="0"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0" operator="equal" stopIfTrue="1">
      <formula>"&gt; 25%"</formula>
    </cfRule>
  </conditionalFormatting>
  <conditionalFormatting sqref="BI9:BI16">
    <cfRule type="cellIs" priority="13" dxfId="0" operator="equal" stopIfTrue="1">
      <formula>"&gt; 100%"</formula>
    </cfRule>
  </conditionalFormatting>
  <conditionalFormatting sqref="DA23 CU23 CS23 CQ23 CO23 CM23 CK23 CI23 CG23 CE23 CC23 CA23 BY23 BW23 BU23 BS23 BQ23 BG23 BI23 BK23 BM23 BO23">
    <cfRule type="cellIs" priority="8" dxfId="520" operator="equal" stopIfTrue="1">
      <formula>0</formula>
    </cfRule>
  </conditionalFormatting>
  <conditionalFormatting sqref="CO24 BI24 BQ24 BS24 BU24 BW24 BY24 CA24 CC24 CE24 CG24 CI24 CK24 CM24 DA24 CU24 CS24 CQ24 BG24 BK24 BM24 BO24">
    <cfRule type="cellIs" priority="9" dxfId="0" operator="equal" stopIfTrue="1">
      <formula>"&lt;&gt;"</formula>
    </cfRule>
  </conditionalFormatting>
  <conditionalFormatting sqref="BG22 BI22 BQ22 BS22 BU22 BW22 BY22 CA22 CC22 CE22 CG22 CI22 CK22 CM22 DA22 CU22 CS22 CO22 CQ22 BK22 BM22 BO22">
    <cfRule type="cellIs" priority="10" dxfId="0" operator="equal" stopIfTrue="1">
      <formula>"&lt;&gt;"</formula>
    </cfRule>
    <cfRule type="cellIs" priority="11" dxfId="0" operator="equal" stopIfTrue="1">
      <formula>"8&lt;9"</formula>
    </cfRule>
  </conditionalFormatting>
  <conditionalFormatting sqref="AV16">
    <cfRule type="cellIs" priority="7" dxfId="0" operator="lessThan" stopIfTrue="1">
      <formula>AV9+AV10+AV11+AV12+AV13+AV14+AV15-(0.01*(AV9+AV10+AV11+AV12+AV13+AV14+AV15))</formula>
    </cfRule>
  </conditionalFormatting>
  <conditionalFormatting sqref="AX16">
    <cfRule type="cellIs" priority="6" dxfId="0" operator="lessThan" stopIfTrue="1">
      <formula>AX9+AX10+AX11+AX12+AX13+AX14+AX15-(0.01*(AX9+AX10+AX11+AX12+AX13+AX14+AX15))</formula>
    </cfRule>
  </conditionalFormatting>
  <conditionalFormatting sqref="CW9:CW16 CY9:CY16">
    <cfRule type="cellIs" priority="5" dxfId="0" operator="equal" stopIfTrue="1">
      <formula>"&gt; 25%"</formula>
    </cfRule>
  </conditionalFormatting>
  <conditionalFormatting sqref="CY23 CW23">
    <cfRule type="cellIs" priority="1" dxfId="520" operator="equal" stopIfTrue="1">
      <formula>0</formula>
    </cfRule>
  </conditionalFormatting>
  <conditionalFormatting sqref="CY24 CW24">
    <cfRule type="cellIs" priority="2" dxfId="0" operator="equal" stopIfTrue="1">
      <formula>"&lt;&gt;"</formula>
    </cfRule>
  </conditionalFormatting>
  <conditionalFormatting sqref="CY22 CW22">
    <cfRule type="cellIs" priority="3" dxfId="0" operator="equal" stopIfTrue="1">
      <formula>"&lt;&gt;"</formula>
    </cfRule>
    <cfRule type="cellIs" priority="4" dxfId="0"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F9" sqref="F9"/>
    </sheetView>
  </sheetViews>
  <sheetFormatPr defaultColWidth="9.140625" defaultRowHeight="12.75"/>
  <cols>
    <col min="1" max="1" width="5.57421875" style="401" hidden="1" customWidth="1"/>
    <col min="2" max="2" width="0.1367187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144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20" t="s">
        <v>174</v>
      </c>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v>40600</v>
      </c>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40600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c r="AS13" s="686"/>
      <c r="AT13" s="706"/>
      <c r="AU13" s="686"/>
      <c r="AV13" s="706"/>
      <c r="AW13" s="686"/>
      <c r="AX13" s="706"/>
      <c r="AY13" s="686"/>
      <c r="AZ13" s="706"/>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0</v>
      </c>
      <c r="BZ17" s="346"/>
      <c r="CA17" s="346">
        <f>'R1'!Z16</f>
        <v>0</v>
      </c>
      <c r="CB17" s="346"/>
      <c r="CC17" s="346">
        <f>'R1'!AB16</f>
        <v>0</v>
      </c>
      <c r="CD17" s="346"/>
      <c r="CE17" s="346">
        <f>'R1'!AD16</f>
        <v>0</v>
      </c>
      <c r="CF17" s="346"/>
      <c r="CG17" s="346">
        <f>'R1'!AF16</f>
        <v>0</v>
      </c>
      <c r="CH17" s="346"/>
      <c r="CI17" s="346">
        <f>'R1'!AH16</f>
        <v>0</v>
      </c>
      <c r="CJ17" s="346"/>
      <c r="CK17" s="346">
        <f>'R1'!AJ16</f>
        <v>0</v>
      </c>
      <c r="CL17" s="346"/>
      <c r="CM17" s="346">
        <f>'R1'!AL16</f>
        <v>0</v>
      </c>
      <c r="CN17" s="346"/>
      <c r="CO17" s="346">
        <f>'R1'!AN16</f>
        <v>0</v>
      </c>
      <c r="CP17" s="346"/>
      <c r="CQ17" s="346">
        <f>'R1'!AP16</f>
        <v>0</v>
      </c>
      <c r="CR17" s="734"/>
      <c r="CS17" s="346">
        <f>'R1'!AR16</f>
        <v>0</v>
      </c>
      <c r="CT17" s="346"/>
      <c r="CU17" s="346">
        <f>'R1'!AT16</f>
        <v>0</v>
      </c>
      <c r="CV17" s="346"/>
      <c r="CW17" s="346">
        <f>'R1'!AV16</f>
        <v>0</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40600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27" t="s">
        <v>125</v>
      </c>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1004" t="s">
        <v>23</v>
      </c>
      <c r="E22" s="1004"/>
      <c r="F22" s="1004"/>
      <c r="G22" s="1004"/>
      <c r="H22" s="1004"/>
      <c r="I22" s="1004"/>
      <c r="J22" s="1004"/>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04"/>
      <c r="AG22" s="1004"/>
      <c r="AH22" s="1004"/>
      <c r="AI22" s="1004"/>
      <c r="AJ22" s="1004"/>
      <c r="AK22" s="1004"/>
      <c r="AL22" s="1004"/>
      <c r="AM22" s="1004"/>
      <c r="AN22" s="1004"/>
      <c r="AO22" s="1004"/>
      <c r="AP22" s="1004"/>
      <c r="AQ22" s="1004"/>
      <c r="AR22" s="1010"/>
      <c r="AS22" s="1010"/>
      <c r="AT22" s="1010"/>
      <c r="AU22" s="1010"/>
      <c r="AV22" s="1010"/>
      <c r="AW22" s="1010"/>
      <c r="AX22" s="1010"/>
      <c r="AY22" s="1010"/>
      <c r="AZ22" s="1010"/>
      <c r="BA22" s="1010"/>
      <c r="BB22" s="1010"/>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997" t="s">
        <v>236</v>
      </c>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7"/>
      <c r="AX23" s="997"/>
      <c r="AY23" s="997"/>
      <c r="AZ23" s="997"/>
      <c r="BA23" s="997"/>
      <c r="BB23" s="997"/>
      <c r="BC23" s="427"/>
      <c r="DB23" s="2"/>
      <c r="DC23" s="2"/>
      <c r="DD23" s="2"/>
      <c r="DE23" s="2"/>
      <c r="DF23" s="2"/>
      <c r="DG23" s="2"/>
      <c r="DH23" s="2"/>
      <c r="DI23" s="2"/>
      <c r="DJ23" s="2"/>
      <c r="DK23" s="2"/>
      <c r="DL23" s="2"/>
      <c r="DM23" s="2"/>
      <c r="DN23" s="2"/>
      <c r="DO23" s="2"/>
    </row>
    <row r="24" spans="3:106" ht="4.5" customHeight="1">
      <c r="C24" s="271"/>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993"/>
      <c r="AQ24" s="993"/>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17" t="str">
        <f>D9&amp;" (R2,1)"</f>
        <v>Stock of hazardous waste at the beginning of the year (R2,1)</v>
      </c>
      <c r="I26" s="1018"/>
      <c r="J26" s="1018"/>
      <c r="K26" s="1018"/>
      <c r="L26" s="1018"/>
      <c r="M26" s="1019"/>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14" t="str">
        <f>D13&amp;" (R2,5) [-]"</f>
        <v>Hazardous waste treated or disposed of during the year (=6+7+9+10) (R2,5) [-]</v>
      </c>
      <c r="R28" s="1015"/>
      <c r="S28" s="1015"/>
      <c r="T28" s="1015"/>
      <c r="U28" s="1015"/>
      <c r="V28" s="1015"/>
      <c r="W28" s="1016"/>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07" t="str">
        <f>D12&amp;" (R2,4) [-]"</f>
        <v>Hazardous waste exported during the year (R2,4) [-]</v>
      </c>
      <c r="R30" s="1008"/>
      <c r="S30" s="1008"/>
      <c r="T30" s="1008"/>
      <c r="U30" s="1008"/>
      <c r="V30" s="1008"/>
      <c r="W30" s="1009"/>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21" t="str">
        <f>D19&amp;" (R2,11)"</f>
        <v>Stock of hazardous waste at the end of the year (=1+2+3-4-5) (R2,11)</v>
      </c>
      <c r="I31" s="1022"/>
      <c r="J31" s="1022"/>
      <c r="K31" s="1022"/>
      <c r="L31" s="1022"/>
      <c r="M31" s="1023"/>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24"/>
      <c r="I32" s="1025"/>
      <c r="J32" s="1025"/>
      <c r="K32" s="1025"/>
      <c r="L32" s="1025"/>
      <c r="M32" s="1026"/>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2"/>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06"/>
      <c r="CL36" s="1006"/>
      <c r="CM36" s="1006"/>
      <c r="CN36" s="335"/>
      <c r="CO36" s="283"/>
      <c r="CP36" s="283"/>
      <c r="CQ36" s="283"/>
      <c r="CR36" s="283"/>
      <c r="CS36" s="283"/>
      <c r="CT36" s="335"/>
      <c r="CU36" s="283"/>
      <c r="CV36" s="283"/>
      <c r="CW36" s="283"/>
      <c r="CX36" s="283"/>
      <c r="CY36" s="283"/>
      <c r="CZ36" s="283"/>
      <c r="DA36" s="283"/>
    </row>
    <row r="37" spans="3:105" ht="16.5" customHeight="1">
      <c r="C37" s="91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4"/>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4"/>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11"/>
      <c r="E59" s="1012"/>
      <c r="F59" s="1012"/>
      <c r="G59" s="1012"/>
      <c r="H59" s="1012"/>
      <c r="I59" s="1012"/>
      <c r="J59" s="1012"/>
      <c r="K59" s="1012"/>
      <c r="L59" s="1012"/>
      <c r="M59" s="1012"/>
      <c r="N59" s="1012"/>
      <c r="O59" s="1012"/>
      <c r="P59" s="1012"/>
      <c r="Q59" s="1012"/>
      <c r="R59" s="1012"/>
      <c r="S59" s="1012"/>
      <c r="T59" s="1012"/>
      <c r="U59" s="1012"/>
      <c r="V59" s="1012"/>
      <c r="W59" s="1012"/>
      <c r="X59" s="1012"/>
      <c r="Y59" s="1012"/>
      <c r="Z59" s="1012"/>
      <c r="AA59" s="1012"/>
      <c r="AB59" s="1012"/>
      <c r="AC59" s="1012"/>
      <c r="AD59" s="1012"/>
      <c r="AE59" s="1012"/>
      <c r="AF59" s="1012"/>
      <c r="AG59" s="1012"/>
      <c r="AH59" s="1012"/>
      <c r="AI59" s="1012"/>
      <c r="AJ59" s="1012"/>
      <c r="AK59" s="1012"/>
      <c r="AL59" s="1012"/>
      <c r="AM59" s="1012"/>
      <c r="AN59" s="1012"/>
      <c r="AO59" s="1012"/>
      <c r="AP59" s="1012"/>
      <c r="AQ59" s="1012"/>
      <c r="AR59" s="1012"/>
      <c r="AS59" s="1012"/>
      <c r="AT59" s="1012"/>
      <c r="AU59" s="1012"/>
      <c r="AV59" s="1012"/>
      <c r="AW59" s="1012"/>
      <c r="AX59" s="1012"/>
      <c r="AY59" s="1012"/>
      <c r="AZ59" s="1012"/>
      <c r="BA59" s="1012"/>
      <c r="BB59" s="1013"/>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Q28:W28"/>
    <mergeCell ref="H26:M26"/>
    <mergeCell ref="D51:BB51"/>
    <mergeCell ref="D52:BB52"/>
    <mergeCell ref="C1:E1"/>
    <mergeCell ref="D36:BB36"/>
    <mergeCell ref="C6:AQ6"/>
    <mergeCell ref="D24:AQ24"/>
    <mergeCell ref="H31:M32"/>
    <mergeCell ref="D21:AQ21"/>
    <mergeCell ref="D22:BB22"/>
    <mergeCell ref="D23:BB23"/>
    <mergeCell ref="D58:BB58"/>
    <mergeCell ref="D59:BB59"/>
    <mergeCell ref="D53:BB53"/>
    <mergeCell ref="D54:BB54"/>
    <mergeCell ref="D55:BB55"/>
    <mergeCell ref="D56:BB56"/>
    <mergeCell ref="D57:BB57"/>
    <mergeCell ref="D46:BB46"/>
    <mergeCell ref="D47:BB47"/>
    <mergeCell ref="D48:BB48"/>
    <mergeCell ref="Q30:W30"/>
    <mergeCell ref="D50:BB50"/>
    <mergeCell ref="D49:BB49"/>
    <mergeCell ref="D41:BB41"/>
    <mergeCell ref="D42:BB42"/>
    <mergeCell ref="CK36:CM36"/>
    <mergeCell ref="D39:BB39"/>
    <mergeCell ref="D40:BB40"/>
    <mergeCell ref="D45:BB45"/>
    <mergeCell ref="D43:BB43"/>
    <mergeCell ref="D44:BB44"/>
    <mergeCell ref="D38:BB38"/>
    <mergeCell ref="D37:BB37"/>
  </mergeCells>
  <conditionalFormatting sqref="F13">
    <cfRule type="cellIs" priority="134" dxfId="0" operator="lessThan" stopIfTrue="1">
      <formula>F14+F15+F17+F18-(0.01*(F14+F15+F17+F18))</formula>
    </cfRule>
  </conditionalFormatting>
  <conditionalFormatting sqref="F19">
    <cfRule type="cellIs" priority="135" dxfId="0" operator="lessThan" stopIfTrue="1">
      <formula>F9+F10+F11-F12-F13-(0.01*(F9+F10+F11-F12-F13))</formula>
    </cfRule>
  </conditionalFormatting>
  <conditionalFormatting sqref="F15">
    <cfRule type="cellIs" priority="133" dxfId="18" operator="lessThan" stopIfTrue="1">
      <formula>F16</formula>
    </cfRule>
  </conditionalFormatting>
  <conditionalFormatting sqref="AB13">
    <cfRule type="cellIs" priority="111" dxfId="0" operator="lessThan" stopIfTrue="1">
      <formula>AB14+AB15+AB17+AB18-(0.01*(AB14+AB15+AB17+AB18))</formula>
    </cfRule>
  </conditionalFormatting>
  <conditionalFormatting sqref="AB19">
    <cfRule type="cellIs" priority="112" dxfId="0" operator="lessThan" stopIfTrue="1">
      <formula>AB9+AB10+AB11-AB12-AB13-(0.01*(AB9+AB10+AB11-AB12-AB13))</formula>
    </cfRule>
  </conditionalFormatting>
  <conditionalFormatting sqref="AB15">
    <cfRule type="cellIs" priority="82" dxfId="18" operator="lessThan" stopIfTrue="1">
      <formula>AB16</formula>
    </cfRule>
  </conditionalFormatting>
  <conditionalFormatting sqref="H13">
    <cfRule type="cellIs" priority="69" dxfId="0" operator="lessThan" stopIfTrue="1">
      <formula>H14+H15+H17+H18-(0.01*(H14+H15+H17+H18))</formula>
    </cfRule>
  </conditionalFormatting>
  <conditionalFormatting sqref="H19">
    <cfRule type="cellIs" priority="70" dxfId="0" operator="lessThan" stopIfTrue="1">
      <formula>H9+H10+H11-H12-H13-(0.01*(H9+H10+H11-H12-H13))</formula>
    </cfRule>
  </conditionalFormatting>
  <conditionalFormatting sqref="H15">
    <cfRule type="cellIs" priority="68" dxfId="18" operator="lessThan" stopIfTrue="1">
      <formula>H16</formula>
    </cfRule>
  </conditionalFormatting>
  <conditionalFormatting sqref="J13">
    <cfRule type="cellIs" priority="66" dxfId="0" operator="lessThan" stopIfTrue="1">
      <formula>J14+J15+J17+J18-(0.01*(J14+J15+J17+J18))</formula>
    </cfRule>
  </conditionalFormatting>
  <conditionalFormatting sqref="J19">
    <cfRule type="cellIs" priority="67" dxfId="0" operator="lessThan" stopIfTrue="1">
      <formula>J9+J10+J11-J12-J13-(0.01*(J9+J10+J11-J12-J13))</formula>
    </cfRule>
  </conditionalFormatting>
  <conditionalFormatting sqref="J15">
    <cfRule type="cellIs" priority="65" dxfId="18" operator="lessThan" stopIfTrue="1">
      <formula>J16</formula>
    </cfRule>
  </conditionalFormatting>
  <conditionalFormatting sqref="L13">
    <cfRule type="cellIs" priority="63" dxfId="0" operator="lessThan" stopIfTrue="1">
      <formula>L14+L15+L17+L18-(0.01*(L14+L15+L17+L18))</formula>
    </cfRule>
  </conditionalFormatting>
  <conditionalFormatting sqref="L19">
    <cfRule type="cellIs" priority="64" dxfId="0" operator="lessThan" stopIfTrue="1">
      <formula>L9+L10+L11-L12-L13-(0.01*(L9+L10+L11-L12-L13))</formula>
    </cfRule>
  </conditionalFormatting>
  <conditionalFormatting sqref="L15">
    <cfRule type="cellIs" priority="62" dxfId="18" operator="lessThan" stopIfTrue="1">
      <formula>L16</formula>
    </cfRule>
  </conditionalFormatting>
  <conditionalFormatting sqref="N13">
    <cfRule type="cellIs" priority="60" dxfId="0" operator="lessThan" stopIfTrue="1">
      <formula>N14+N15+N17+N18-(0.01*(N14+N15+N17+N18))</formula>
    </cfRule>
  </conditionalFormatting>
  <conditionalFormatting sqref="N19">
    <cfRule type="cellIs" priority="61" dxfId="0" operator="lessThan" stopIfTrue="1">
      <formula>N9+N10+N11-N12-N13-(0.01*(N9+N10+N11-N12-N13))</formula>
    </cfRule>
  </conditionalFormatting>
  <conditionalFormatting sqref="N15">
    <cfRule type="cellIs" priority="59" dxfId="18" operator="lessThan" stopIfTrue="1">
      <formula>N16</formula>
    </cfRule>
  </conditionalFormatting>
  <conditionalFormatting sqref="P13">
    <cfRule type="cellIs" priority="57" dxfId="0" operator="lessThan" stopIfTrue="1">
      <formula>P14+P15+P17+P18-(0.01*(P14+P15+P17+P18))</formula>
    </cfRule>
  </conditionalFormatting>
  <conditionalFormatting sqref="P19">
    <cfRule type="cellIs" priority="58" dxfId="0" operator="lessThan" stopIfTrue="1">
      <formula>P9+P10+P11-P12-P13-(0.01*(P9+P10+P11-P12-P13))</formula>
    </cfRule>
  </conditionalFormatting>
  <conditionalFormatting sqref="P15">
    <cfRule type="cellIs" priority="56" dxfId="18" operator="lessThan" stopIfTrue="1">
      <formula>P16</formula>
    </cfRule>
  </conditionalFormatting>
  <conditionalFormatting sqref="R13">
    <cfRule type="cellIs" priority="54" dxfId="0" operator="lessThan" stopIfTrue="1">
      <formula>R14+R15+R17+R18-(0.01*(R14+R15+R17+R18))</formula>
    </cfRule>
  </conditionalFormatting>
  <conditionalFormatting sqref="R19">
    <cfRule type="cellIs" priority="55" dxfId="0" operator="lessThan" stopIfTrue="1">
      <formula>R9+R10+R11-R12-R13-(0.01*(R9+R10+R11-R12-R13))</formula>
    </cfRule>
  </conditionalFormatting>
  <conditionalFormatting sqref="R15">
    <cfRule type="cellIs" priority="53" dxfId="18" operator="lessThan" stopIfTrue="1">
      <formula>R16</formula>
    </cfRule>
  </conditionalFormatting>
  <conditionalFormatting sqref="T13">
    <cfRule type="cellIs" priority="51" dxfId="0" operator="lessThan" stopIfTrue="1">
      <formula>T14+T15+T17+T18-(0.01*(T14+T15+T17+T18))</formula>
    </cfRule>
  </conditionalFormatting>
  <conditionalFormatting sqref="T19">
    <cfRule type="cellIs" priority="52" dxfId="0" operator="lessThan" stopIfTrue="1">
      <formula>T9+T10+T11-T12-T13-(0.01*(T9+T10+T11-T12-T13))</formula>
    </cfRule>
  </conditionalFormatting>
  <conditionalFormatting sqref="T15">
    <cfRule type="cellIs" priority="50" dxfId="18" operator="lessThan" stopIfTrue="1">
      <formula>T16</formula>
    </cfRule>
  </conditionalFormatting>
  <conditionalFormatting sqref="V13">
    <cfRule type="cellIs" priority="48" dxfId="0" operator="lessThan" stopIfTrue="1">
      <formula>V14+V15+V17+V18-(0.01*(V14+V15+V17+V18))</formula>
    </cfRule>
  </conditionalFormatting>
  <conditionalFormatting sqref="V19">
    <cfRule type="cellIs" priority="49" dxfId="0" operator="lessThan" stopIfTrue="1">
      <formula>V9+V10+V11-V12-V13-(0.01*(V9+V10+V11-V12-V13))</formula>
    </cfRule>
  </conditionalFormatting>
  <conditionalFormatting sqref="V15">
    <cfRule type="cellIs" priority="47" dxfId="18" operator="lessThan" stopIfTrue="1">
      <formula>V16</formula>
    </cfRule>
  </conditionalFormatting>
  <conditionalFormatting sqref="X13">
    <cfRule type="cellIs" priority="45" dxfId="0" operator="lessThan" stopIfTrue="1">
      <formula>X14+X15+X17+X18-(0.01*(X14+X15+X17+X18))</formula>
    </cfRule>
  </conditionalFormatting>
  <conditionalFormatting sqref="X19">
    <cfRule type="cellIs" priority="46" dxfId="0" operator="lessThan" stopIfTrue="1">
      <formula>X9+X10+X11-X12-X13-(0.01*(X9+X10+X11-X12-X13))</formula>
    </cfRule>
  </conditionalFormatting>
  <conditionalFormatting sqref="X15">
    <cfRule type="cellIs" priority="44" dxfId="18" operator="lessThan" stopIfTrue="1">
      <formula>X16</formula>
    </cfRule>
  </conditionalFormatting>
  <conditionalFormatting sqref="Z13">
    <cfRule type="cellIs" priority="42" dxfId="0" operator="lessThan" stopIfTrue="1">
      <formula>Z14+Z15+Z17+Z18-(0.01*(Z14+Z15+Z17+Z18))</formula>
    </cfRule>
  </conditionalFormatting>
  <conditionalFormatting sqref="Z19">
    <cfRule type="cellIs" priority="43" dxfId="0" operator="lessThan" stopIfTrue="1">
      <formula>Z9+Z10+Z11-Z12-Z13-(0.01*(Z9+Z10+Z11-Z12-Z13))</formula>
    </cfRule>
  </conditionalFormatting>
  <conditionalFormatting sqref="Z15">
    <cfRule type="cellIs" priority="41" dxfId="18" operator="lessThan" stopIfTrue="1">
      <formula>Z16</formula>
    </cfRule>
  </conditionalFormatting>
  <conditionalFormatting sqref="AD13">
    <cfRule type="cellIs" priority="39" dxfId="0" operator="lessThan" stopIfTrue="1">
      <formula>AD14+AD15+AD17+AD18-(0.01*(AD14+AD15+AD17+AD18))</formula>
    </cfRule>
  </conditionalFormatting>
  <conditionalFormatting sqref="AD19">
    <cfRule type="cellIs" priority="40" dxfId="0" operator="lessThan" stopIfTrue="1">
      <formula>AD9+AD10+AD11-AD12-AD13-(0.01*(AD9+AD10+AD11-AD12-AD13))</formula>
    </cfRule>
  </conditionalFormatting>
  <conditionalFormatting sqref="AD15">
    <cfRule type="cellIs" priority="38" dxfId="18" operator="lessThan" stopIfTrue="1">
      <formula>AD16</formula>
    </cfRule>
  </conditionalFormatting>
  <conditionalFormatting sqref="AF13">
    <cfRule type="cellIs" priority="36" dxfId="0" operator="lessThan" stopIfTrue="1">
      <formula>AF14+AF15+AF17+AF18-(0.01*(AF14+AF15+AF17+AF18))</formula>
    </cfRule>
  </conditionalFormatting>
  <conditionalFormatting sqref="AF19">
    <cfRule type="cellIs" priority="37" dxfId="0" operator="lessThan" stopIfTrue="1">
      <formula>AF9+AF10+AF11-AF12-AF13-(0.01*(AF9+AF10+AF11-AF12-AF13))</formula>
    </cfRule>
  </conditionalFormatting>
  <conditionalFormatting sqref="AF15">
    <cfRule type="cellIs" priority="35" dxfId="18" operator="lessThan" stopIfTrue="1">
      <formula>AF16</formula>
    </cfRule>
  </conditionalFormatting>
  <conditionalFormatting sqref="AH13">
    <cfRule type="cellIs" priority="33" dxfId="0" operator="lessThan" stopIfTrue="1">
      <formula>AH14+AH15+AH17+AH18-(0.01*(AH14+AH15+AH17+AH18))</formula>
    </cfRule>
  </conditionalFormatting>
  <conditionalFormatting sqref="AH19">
    <cfRule type="cellIs" priority="34" dxfId="0" operator="lessThan" stopIfTrue="1">
      <formula>AH9+AH10+AH11-AH12-AH13-(0.01*(AH9+AH10+AH11-AH12-AH13))</formula>
    </cfRule>
  </conditionalFormatting>
  <conditionalFormatting sqref="AH15">
    <cfRule type="cellIs" priority="32" dxfId="18" operator="lessThan" stopIfTrue="1">
      <formula>AH16</formula>
    </cfRule>
  </conditionalFormatting>
  <conditionalFormatting sqref="AJ13">
    <cfRule type="cellIs" priority="30" dxfId="0" operator="lessThan" stopIfTrue="1">
      <formula>AJ14+AJ15+AJ17+AJ18-(0.01*(AJ14+AJ15+AJ17+AJ18))</formula>
    </cfRule>
  </conditionalFormatting>
  <conditionalFormatting sqref="AJ19">
    <cfRule type="cellIs" priority="31" dxfId="0" operator="lessThan" stopIfTrue="1">
      <formula>AJ9+AJ10+AJ11-AJ12-AJ13-(0.01*(AJ9+AJ10+AJ11-AJ12-AJ13))</formula>
    </cfRule>
  </conditionalFormatting>
  <conditionalFormatting sqref="AJ15">
    <cfRule type="cellIs" priority="29" dxfId="18" operator="lessThan" stopIfTrue="1">
      <formula>AJ16</formula>
    </cfRule>
  </conditionalFormatting>
  <conditionalFormatting sqref="AL13">
    <cfRule type="cellIs" priority="27" dxfId="0" operator="lessThan" stopIfTrue="1">
      <formula>AL14+AL15+AL17+AL18-(0.01*(AL14+AL15+AL17+AL18))</formula>
    </cfRule>
  </conditionalFormatting>
  <conditionalFormatting sqref="AL19">
    <cfRule type="cellIs" priority="28" dxfId="0" operator="lessThan" stopIfTrue="1">
      <formula>AL9+AL10+AL11-AL12-AL13-(0.01*(AL9+AL10+AL11-AL12-AL13))</formula>
    </cfRule>
  </conditionalFormatting>
  <conditionalFormatting sqref="AL15">
    <cfRule type="cellIs" priority="26" dxfId="18" operator="lessThan" stopIfTrue="1">
      <formula>AL16</formula>
    </cfRule>
  </conditionalFormatting>
  <conditionalFormatting sqref="AN13">
    <cfRule type="cellIs" priority="24" dxfId="0" operator="lessThan" stopIfTrue="1">
      <formula>AN14+AN15+AN17+AN18-(0.01*(AN14+AN15+AN17+AN18))</formula>
    </cfRule>
  </conditionalFormatting>
  <conditionalFormatting sqref="AN19">
    <cfRule type="cellIs" priority="25" dxfId="0" operator="lessThan" stopIfTrue="1">
      <formula>AN9+AN10+AN11-AN12-AN13-(0.01*(AN9+AN10+AN11-AN12-AN13))</formula>
    </cfRule>
  </conditionalFormatting>
  <conditionalFormatting sqref="AN15">
    <cfRule type="cellIs" priority="23" dxfId="18" operator="lessThan" stopIfTrue="1">
      <formula>AN16</formula>
    </cfRule>
  </conditionalFormatting>
  <conditionalFormatting sqref="AP13">
    <cfRule type="cellIs" priority="21" dxfId="0" operator="lessThan" stopIfTrue="1">
      <formula>AP14+AP15+AP17+AP18-(0.01*(AP14+AP15+AP17+AP18))</formula>
    </cfRule>
  </conditionalFormatting>
  <conditionalFormatting sqref="AP19">
    <cfRule type="cellIs" priority="22" dxfId="0" operator="lessThan" stopIfTrue="1">
      <formula>AP9+AP10+AP11-AP12-AP13-(0.01*(AP9+AP10+AP11-AP12-AP13))</formula>
    </cfRule>
  </conditionalFormatting>
  <conditionalFormatting sqref="AP15">
    <cfRule type="cellIs" priority="20" dxfId="18" operator="lessThan" stopIfTrue="1">
      <formula>AP16</formula>
    </cfRule>
  </conditionalFormatting>
  <conditionalFormatting sqref="AR13">
    <cfRule type="cellIs" priority="18" dxfId="0" operator="lessThan" stopIfTrue="1">
      <formula>AR14+AR15+AR17+AR18-(0.01*(AR14+AR15+AR17+AR18))</formula>
    </cfRule>
  </conditionalFormatting>
  <conditionalFormatting sqref="AR19">
    <cfRule type="cellIs" priority="19" dxfId="0" operator="lessThan" stopIfTrue="1">
      <formula>AR9+AR10+AR11-AR12-AR13-(0.01*(AR9+AR10+AR11-AR12-AR13))</formula>
    </cfRule>
  </conditionalFormatting>
  <conditionalFormatting sqref="AR15">
    <cfRule type="cellIs" priority="17" dxfId="18" operator="lessThan" stopIfTrue="1">
      <formula>AR16</formula>
    </cfRule>
  </conditionalFormatting>
  <conditionalFormatting sqref="AT13">
    <cfRule type="cellIs" priority="15" dxfId="0" operator="lessThan" stopIfTrue="1">
      <formula>AT14+AT15+AT17+AT18-(0.01*(AT14+AT15+AT17+AT18))</formula>
    </cfRule>
  </conditionalFormatting>
  <conditionalFormatting sqref="AT19">
    <cfRule type="cellIs" priority="16" dxfId="0" operator="lessThan" stopIfTrue="1">
      <formula>AT9+AT10+AT11-AT12-AT13-(0.01*(AT9+AT10+AT11-AT12-AT13))</formula>
    </cfRule>
  </conditionalFormatting>
  <conditionalFormatting sqref="AT15">
    <cfRule type="cellIs" priority="14" dxfId="18" operator="lessThan" stopIfTrue="1">
      <formula>AT16</formula>
    </cfRule>
  </conditionalFormatting>
  <conditionalFormatting sqref="AZ13">
    <cfRule type="cellIs" priority="12" dxfId="0" operator="lessThan" stopIfTrue="1">
      <formula>AZ14+AZ15+AZ17+AZ18-(0.01*(AZ14+AZ15+AZ17+AZ18))</formula>
    </cfRule>
  </conditionalFormatting>
  <conditionalFormatting sqref="AZ19">
    <cfRule type="cellIs" priority="13" dxfId="0" operator="lessThan" stopIfTrue="1">
      <formula>AZ9+AZ10+AZ11-AZ12-AZ13-(0.01*(AZ9+AZ10+AZ11-AZ12-AZ13))</formula>
    </cfRule>
  </conditionalFormatting>
  <conditionalFormatting sqref="AZ15">
    <cfRule type="cellIs" priority="11" dxfId="18"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0" operator="equal" stopIfTrue="1">
      <formula>"&lt;&gt;"</formula>
    </cfRule>
  </conditionalFormatting>
  <conditionalFormatting sqref="BG12 BI12 BQ12 BS12 BU12 BW12 BY12 CA12 CC12 CE12 CG12 CI12 CK12 CM12 CO12 CQ12 CS12 CU12 CW12 BK12 BM12 BO12">
    <cfRule type="cellIs" priority="10" dxfId="0" operator="lessThan" stopIfTrue="1">
      <formula>0</formula>
    </cfRule>
  </conditionalFormatting>
  <conditionalFormatting sqref="AV13">
    <cfRule type="cellIs" priority="7" dxfId="0" operator="lessThan" stopIfTrue="1">
      <formula>AV14+AV15+AV17+AV18-(0.01*(AV14+AV15+AV17+AV18))</formula>
    </cfRule>
  </conditionalFormatting>
  <conditionalFormatting sqref="AV19">
    <cfRule type="cellIs" priority="8" dxfId="0" operator="lessThan" stopIfTrue="1">
      <formula>AV9+AV10+AV11-AV12-AV13-(0.01*(AV9+AV10+AV11-AV12-AV13))</formula>
    </cfRule>
  </conditionalFormatting>
  <conditionalFormatting sqref="AV15">
    <cfRule type="cellIs" priority="6" dxfId="18" operator="lessThan" stopIfTrue="1">
      <formula>AV16</formula>
    </cfRule>
  </conditionalFormatting>
  <conditionalFormatting sqref="AX13">
    <cfRule type="cellIs" priority="4" dxfId="0" operator="lessThan" stopIfTrue="1">
      <formula>AX14+AX15+AX17+AX18-(0.01*(AX14+AX15+AX17+AX18))</formula>
    </cfRule>
  </conditionalFormatting>
  <conditionalFormatting sqref="AX19">
    <cfRule type="cellIs" priority="5" dxfId="0" operator="lessThan" stopIfTrue="1">
      <formula>AX9+AX10+AX11-AX12-AX13-(0.01*(AX9+AX10+AX11-AX12-AX13))</formula>
    </cfRule>
  </conditionalFormatting>
  <conditionalFormatting sqref="AX15">
    <cfRule type="cellIs" priority="3" dxfId="18" operator="lessThan" stopIfTrue="1">
      <formula>AX16</formula>
    </cfRule>
  </conditionalFormatting>
  <conditionalFormatting sqref="CY13:DA13 CY16:DA16 CY19:DA19 CY11:DA11">
    <cfRule type="cellIs" priority="1" dxfId="0" operator="equal" stopIfTrue="1">
      <formula>"&lt;&gt;"</formula>
    </cfRule>
  </conditionalFormatting>
  <conditionalFormatting sqref="CY12:DA12">
    <cfRule type="cellIs" priority="2" dxfId="0"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1">
      <selection activeCell="F9" sqref="F9"/>
    </sheetView>
  </sheetViews>
  <sheetFormatPr defaultColWidth="7.28125" defaultRowHeight="12.75"/>
  <cols>
    <col min="1" max="1" width="9.8515625" style="401" hidden="1" customWidth="1"/>
    <col min="2" max="2" width="14.14062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144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337</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5"/>
      <c r="CH4" s="1035"/>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20" t="s">
        <v>51</v>
      </c>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36"/>
      <c r="AB6" s="1020"/>
      <c r="AC6" s="1036"/>
      <c r="AD6" s="1020"/>
      <c r="AE6" s="1036"/>
      <c r="AF6" s="1020"/>
      <c r="AG6" s="1036"/>
      <c r="AH6" s="1020"/>
      <c r="AI6" s="1036"/>
      <c r="AJ6" s="1020"/>
      <c r="AK6" s="1036"/>
      <c r="AL6" s="1020"/>
      <c r="AM6" s="1036"/>
      <c r="AN6" s="1020"/>
      <c r="AO6" s="1036"/>
      <c r="AP6" s="1020"/>
      <c r="AQ6" s="1036"/>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IF(OR(ISBLANK(AR10),ISBLANK(AT10)),"N/A",IF(ABS((AT10-AR10)/AR10)&gt;0.25,"&gt; 25%","ok"))</f>
        <v>N/A</v>
      </c>
      <c r="CV10" s="306"/>
      <c r="CW10" s="379" t="str">
        <f>IF(OR(ISBLANK(AT10),ISBLANK(AV10)),"N/A",IF(ABS((AV10-AT10)/AT10)&gt;0.25,"&gt; 25%","ok"))</f>
        <v>N/A</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v>1036.0379638671875</v>
      </c>
      <c r="AA12" s="686" t="s">
        <v>328</v>
      </c>
      <c r="AB12" s="706"/>
      <c r="AC12" s="686"/>
      <c r="AD12" s="706"/>
      <c r="AE12" s="686"/>
      <c r="AF12" s="706"/>
      <c r="AG12" s="686"/>
      <c r="AH12" s="706"/>
      <c r="AI12" s="686"/>
      <c r="AJ12" s="706"/>
      <c r="AK12" s="686"/>
      <c r="AL12" s="706"/>
      <c r="AM12" s="686"/>
      <c r="AN12" s="706"/>
      <c r="AO12" s="686"/>
      <c r="AP12" s="706"/>
      <c r="AQ12" s="686"/>
      <c r="AR12" s="706"/>
      <c r="AS12" s="686"/>
      <c r="AT12" s="706"/>
      <c r="AU12" s="686"/>
      <c r="AV12" s="706"/>
      <c r="AW12" s="686"/>
      <c r="AX12" s="706">
        <v>1378.1</v>
      </c>
      <c r="AY12" s="686"/>
      <c r="AZ12" s="706"/>
      <c r="BA12" s="686"/>
      <c r="BB12" s="263"/>
      <c r="BC12" s="119"/>
      <c r="BD12" s="304">
        <v>4</v>
      </c>
      <c r="BE12" s="380" t="s">
        <v>281</v>
      </c>
      <c r="BF12" s="304" t="s">
        <v>117</v>
      </c>
      <c r="BG12" s="306" t="s">
        <v>25</v>
      </c>
      <c r="BH12" s="307"/>
      <c r="BI12" s="313" t="str">
        <f t="shared" si="0"/>
        <v>N/A</v>
      </c>
      <c r="BJ12" s="736"/>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N/A</v>
      </c>
      <c r="CN12" s="306"/>
      <c r="CO12" s="379" t="str">
        <f t="shared" si="15"/>
        <v>N/A</v>
      </c>
      <c r="CP12" s="379"/>
      <c r="CQ12" s="379" t="str">
        <f t="shared" si="16"/>
        <v>N/A</v>
      </c>
      <c r="CR12" s="235"/>
      <c r="CS12" s="379" t="str">
        <f t="shared" si="17"/>
        <v>N/A</v>
      </c>
      <c r="CT12" s="379"/>
      <c r="CU12" s="379" t="str">
        <f t="shared" si="18"/>
        <v>N/A</v>
      </c>
      <c r="CV12" s="306"/>
      <c r="CW12" s="379" t="str">
        <f t="shared" si="19"/>
        <v>N/A</v>
      </c>
      <c r="CX12" s="235"/>
      <c r="CY12" s="379" t="str">
        <f>IF(OR(ISBLANK(AV12),ISBLANK(#REF!)),"N/A",IF(ABS((#REF!-AV12)/AV12)&gt;0.25,"&gt; 25%","ok"))</f>
        <v>N/A</v>
      </c>
      <c r="CZ12" s="379"/>
      <c r="DA12" s="379" t="e">
        <f>IF(OR(ISBLANK(#REF!),ISBLANK(AX12)),"N/A",IF(ABS((AX12-#REF!)/#REF!)&gt;0.25,"&gt; 25%","ok"))</f>
        <v>#REF!</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v>0</v>
      </c>
      <c r="AY13" s="178"/>
      <c r="AZ13" s="706"/>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IF(OR(ISBLANK(AV13),ISBLANK(#REF!)),"N/A",IF(ABS((#REF!-AV13)/AV13)&gt;0.25,"&gt; 25%","ok"))</f>
        <v>N/A</v>
      </c>
      <c r="CZ13" s="379"/>
      <c r="DA13" s="379" t="e">
        <f>IF(OR(ISBLANK(#REF!),ISBLANK(AX13)),"N/A",IF(ABS((AX13-#REF!)/#REF!)&gt;0.25,"&gt; 25%","ok"))</f>
        <v>#REF!</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v>0</v>
      </c>
      <c r="AY14" s="178"/>
      <c r="AZ14" s="706"/>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IF(OR(ISBLANK(AV14),ISBLANK(#REF!)),"N/A",IF(ABS((#REF!-AV14)/AV14)&gt;0.25,"&gt; 25%","ok"))</f>
        <v>N/A</v>
      </c>
      <c r="CZ14" s="379"/>
      <c r="DA14" s="379" t="e">
        <f>IF(OR(ISBLANK(#REF!),ISBLANK(AX14)),"N/A",IF(ABS((AX14-#REF!)/#REF!)&gt;0.25,"&gt; 25%","ok"))</f>
        <v>#REF!</v>
      </c>
      <c r="DB14" s="91"/>
      <c r="DC14" s="91"/>
      <c r="DD14" s="91"/>
      <c r="DE14" s="91"/>
      <c r="DF14" s="91"/>
      <c r="DG14" s="91"/>
      <c r="DH14" s="91"/>
    </row>
    <row r="15" spans="1:112"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v>1378.1</v>
      </c>
      <c r="AY15" s="178"/>
      <c r="AZ15" s="706"/>
      <c r="BA15" s="178"/>
      <c r="BB15" s="263"/>
      <c r="BC15" s="119"/>
      <c r="BD15" s="304">
        <v>7</v>
      </c>
      <c r="BE15" s="380" t="s">
        <v>285</v>
      </c>
      <c r="BF15" s="304" t="s">
        <v>117</v>
      </c>
      <c r="BG15" s="306" t="s">
        <v>25</v>
      </c>
      <c r="BH15" s="307"/>
      <c r="BI15" s="313" t="str">
        <f t="shared" si="0"/>
        <v>N/A</v>
      </c>
      <c r="BJ15" s="736"/>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N/A</v>
      </c>
      <c r="CP15" s="379"/>
      <c r="CQ15" s="379" t="str">
        <f t="shared" si="16"/>
        <v>N/A</v>
      </c>
      <c r="CR15" s="235"/>
      <c r="CS15" s="379" t="str">
        <f t="shared" si="17"/>
        <v>N/A</v>
      </c>
      <c r="CT15" s="379"/>
      <c r="CU15" s="379" t="str">
        <f t="shared" si="18"/>
        <v>N/A</v>
      </c>
      <c r="CV15" s="306"/>
      <c r="CW15" s="379" t="str">
        <f t="shared" si="19"/>
        <v>N/A</v>
      </c>
      <c r="CX15" s="235"/>
      <c r="CY15" s="379" t="str">
        <f>IF(OR(ISBLANK(AV15),ISBLANK(#REF!)),"N/A",IF(ABS((#REF!-AV15)/AV15)&gt;0.25,"&gt; 25%","ok"))</f>
        <v>N/A</v>
      </c>
      <c r="CZ15" s="379"/>
      <c r="DA15" s="379" t="e">
        <f>IF(OR(ISBLANK(#REF!),ISBLANK(AX15)),"N/A",IF(ABS((AX15-#REF!)/#REF!)&gt;0.25,"&gt; 25%","ok"))</f>
        <v>#REF!</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224</v>
      </c>
      <c r="BF16" s="304" t="s">
        <v>117</v>
      </c>
      <c r="BG16" s="306" t="s">
        <v>25</v>
      </c>
      <c r="BH16" s="307"/>
      <c r="BI16" s="313" t="str">
        <f t="shared" si="0"/>
        <v>N/A</v>
      </c>
      <c r="BJ16" s="736"/>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N/A</v>
      </c>
      <c r="CP16" s="379"/>
      <c r="CQ16" s="379" t="str">
        <f t="shared" si="16"/>
        <v>N/A</v>
      </c>
      <c r="CR16" s="235"/>
      <c r="CS16" s="379" t="str">
        <f t="shared" si="17"/>
        <v>N/A</v>
      </c>
      <c r="CT16" s="379"/>
      <c r="CU16" s="379" t="str">
        <f t="shared" si="18"/>
        <v>N/A</v>
      </c>
      <c r="CV16" s="306"/>
      <c r="CW16" s="379" t="str">
        <f t="shared" si="19"/>
        <v>N/A</v>
      </c>
      <c r="CX16" s="235"/>
      <c r="CY16" s="379" t="str">
        <f t="shared" si="20"/>
        <v>N/A</v>
      </c>
      <c r="CZ16" s="379"/>
      <c r="DA16" s="379" t="str">
        <f t="shared" si="21"/>
        <v>N/A</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705"/>
      <c r="AM17" s="178"/>
      <c r="AN17" s="705"/>
      <c r="AO17" s="178"/>
      <c r="AP17" s="705"/>
      <c r="AQ17" s="178"/>
      <c r="AR17" s="705"/>
      <c r="AS17" s="178"/>
      <c r="AT17" s="705"/>
      <c r="AU17" s="178"/>
      <c r="AV17" s="705"/>
      <c r="AW17" s="178"/>
      <c r="AX17" s="705"/>
      <c r="AY17" s="178"/>
      <c r="AZ17" s="705"/>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c r="AE18" s="687"/>
      <c r="AF18" s="706"/>
      <c r="AG18" s="687"/>
      <c r="AH18" s="706"/>
      <c r="AI18" s="687"/>
      <c r="AJ18" s="706"/>
      <c r="AK18" s="687"/>
      <c r="AL18" s="706"/>
      <c r="AM18" s="687"/>
      <c r="AN18" s="706"/>
      <c r="AO18" s="687"/>
      <c r="AP18" s="706"/>
      <c r="AQ18" s="687"/>
      <c r="AR18" s="706"/>
      <c r="AS18" s="687"/>
      <c r="AT18" s="706"/>
      <c r="AU18" s="687"/>
      <c r="AV18" s="706"/>
      <c r="AW18" s="687"/>
      <c r="AX18" s="706"/>
      <c r="AY18" s="687"/>
      <c r="AZ18" s="706"/>
      <c r="BA18" s="687"/>
      <c r="BB18" s="263"/>
      <c r="BC18" s="119"/>
      <c r="BD18" s="348">
        <v>10</v>
      </c>
      <c r="BE18" s="305" t="s">
        <v>164</v>
      </c>
      <c r="BF18" s="304" t="s">
        <v>117</v>
      </c>
      <c r="BG18" s="306" t="s">
        <v>25</v>
      </c>
      <c r="BH18" s="307"/>
      <c r="BI18" s="313" t="str">
        <f t="shared" si="0"/>
        <v>N/A</v>
      </c>
      <c r="BJ18" s="736"/>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N/A</v>
      </c>
      <c r="CP18" s="379"/>
      <c r="CQ18" s="379" t="str">
        <f t="shared" si="16"/>
        <v>N/A</v>
      </c>
      <c r="CR18" s="235"/>
      <c r="CS18" s="379" t="str">
        <f t="shared" si="17"/>
        <v>N/A</v>
      </c>
      <c r="CT18" s="379"/>
      <c r="CU18" s="379" t="str">
        <f t="shared" si="18"/>
        <v>N/A</v>
      </c>
      <c r="CV18" s="306"/>
      <c r="CW18" s="379" t="str">
        <f t="shared" si="19"/>
        <v>N/A</v>
      </c>
      <c r="CX18" s="235"/>
      <c r="CY18" s="379" t="str">
        <f t="shared" si="20"/>
        <v>N/A</v>
      </c>
      <c r="CZ18" s="379"/>
      <c r="DA18" s="379" t="str">
        <f t="shared" si="21"/>
        <v>N/A</v>
      </c>
      <c r="DB18" s="91"/>
      <c r="DC18" s="91"/>
      <c r="DD18" s="91"/>
      <c r="DE18" s="91"/>
      <c r="DF18" s="91"/>
      <c r="DG18" s="91"/>
      <c r="DH18" s="91"/>
    </row>
    <row r="19" spans="2:112"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263"/>
      <c r="BC19" s="119"/>
      <c r="BD19" s="349">
        <v>11</v>
      </c>
      <c r="BE19" s="585" t="s">
        <v>263</v>
      </c>
      <c r="BF19" s="304" t="s">
        <v>117</v>
      </c>
      <c r="BG19" s="306" t="s">
        <v>25</v>
      </c>
      <c r="BH19" s="307"/>
      <c r="BI19" s="313" t="str">
        <f t="shared" si="0"/>
        <v>N/A</v>
      </c>
      <c r="BJ19" s="736"/>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c r="AE20" s="178"/>
      <c r="AF20" s="706"/>
      <c r="AG20" s="178"/>
      <c r="AH20" s="706"/>
      <c r="AI20" s="178"/>
      <c r="AJ20" s="706"/>
      <c r="AK20" s="178"/>
      <c r="AL20" s="706"/>
      <c r="AM20" s="178"/>
      <c r="AN20" s="706"/>
      <c r="AO20" s="178"/>
      <c r="AP20" s="706"/>
      <c r="AQ20" s="178"/>
      <c r="AR20" s="706"/>
      <c r="AS20" s="178"/>
      <c r="AT20" s="706"/>
      <c r="AU20" s="178"/>
      <c r="AV20" s="706"/>
      <c r="AW20" s="178"/>
      <c r="AX20" s="706"/>
      <c r="AY20" s="178"/>
      <c r="AZ20" s="706"/>
      <c r="BA20" s="178"/>
      <c r="BB20" s="263"/>
      <c r="BC20" s="119"/>
      <c r="BD20" s="304">
        <v>12</v>
      </c>
      <c r="BE20" s="305" t="s">
        <v>177</v>
      </c>
      <c r="BF20" s="304" t="s">
        <v>117</v>
      </c>
      <c r="BG20" s="306" t="s">
        <v>25</v>
      </c>
      <c r="BH20" s="307"/>
      <c r="BI20" s="313" t="str">
        <f t="shared" si="0"/>
        <v>N/A</v>
      </c>
      <c r="BJ20" s="736"/>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N/A</v>
      </c>
      <c r="CF20" s="379"/>
      <c r="CG20" s="379" t="str">
        <f t="shared" si="11"/>
        <v>N/A</v>
      </c>
      <c r="CH20" s="306"/>
      <c r="CI20" s="379" t="str">
        <f t="shared" si="12"/>
        <v>N/A</v>
      </c>
      <c r="CJ20" s="379"/>
      <c r="CK20" s="379" t="str">
        <f t="shared" si="13"/>
        <v>N/A</v>
      </c>
      <c r="CL20" s="306"/>
      <c r="CM20" s="379" t="str">
        <f t="shared" si="14"/>
        <v>N/A</v>
      </c>
      <c r="CN20" s="306"/>
      <c r="CO20" s="379" t="str">
        <f t="shared" si="15"/>
        <v>N/A</v>
      </c>
      <c r="CP20" s="379"/>
      <c r="CQ20" s="379" t="str">
        <f t="shared" si="16"/>
        <v>N/A</v>
      </c>
      <c r="CR20" s="235"/>
      <c r="CS20" s="379" t="str">
        <f t="shared" si="17"/>
        <v>N/A</v>
      </c>
      <c r="CT20" s="379"/>
      <c r="CU20" s="379" t="str">
        <f t="shared" si="18"/>
        <v>N/A</v>
      </c>
      <c r="CV20" s="306"/>
      <c r="CW20" s="379" t="str">
        <f t="shared" si="19"/>
        <v>N/A</v>
      </c>
      <c r="CX20" s="235"/>
      <c r="CY20" s="379" t="str">
        <f t="shared" si="20"/>
        <v>N/A</v>
      </c>
      <c r="CZ20" s="379"/>
      <c r="DA20" s="379" t="str">
        <f t="shared" si="21"/>
        <v>N/A</v>
      </c>
      <c r="DB20" s="91"/>
      <c r="DC20" s="91"/>
      <c r="DD20" s="91"/>
      <c r="DE20" s="91"/>
      <c r="DF20" s="91"/>
      <c r="DG20" s="91"/>
      <c r="DH20" s="91"/>
    </row>
    <row r="21" spans="2:112"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c r="AE21" s="178"/>
      <c r="AF21" s="706"/>
      <c r="AG21" s="178"/>
      <c r="AH21" s="706"/>
      <c r="AI21" s="178"/>
      <c r="AJ21" s="706"/>
      <c r="AK21" s="178"/>
      <c r="AL21" s="706"/>
      <c r="AM21" s="178"/>
      <c r="AN21" s="706"/>
      <c r="AO21" s="178"/>
      <c r="AP21" s="706"/>
      <c r="AQ21" s="178"/>
      <c r="AR21" s="706"/>
      <c r="AS21" s="178"/>
      <c r="AT21" s="706"/>
      <c r="AU21" s="178"/>
      <c r="AV21" s="706"/>
      <c r="AW21" s="178"/>
      <c r="AX21" s="706"/>
      <c r="AY21" s="178"/>
      <c r="AZ21" s="706"/>
      <c r="BA21" s="178"/>
      <c r="BB21" s="263"/>
      <c r="BC21" s="119"/>
      <c r="BD21" s="350">
        <v>13</v>
      </c>
      <c r="BE21" s="585" t="s">
        <v>264</v>
      </c>
      <c r="BF21" s="304" t="s">
        <v>117</v>
      </c>
      <c r="BG21" s="306" t="s">
        <v>25</v>
      </c>
      <c r="BH21" s="307"/>
      <c r="BI21" s="313" t="str">
        <f t="shared" si="0"/>
        <v>N/A</v>
      </c>
      <c r="BJ21" s="736"/>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c r="AW24" s="184"/>
      <c r="AX24" s="706"/>
      <c r="AY24" s="184"/>
      <c r="AZ24" s="706"/>
      <c r="BA24" s="184"/>
      <c r="BB24" s="263"/>
      <c r="BC24" s="119"/>
      <c r="BD24" s="304">
        <v>15</v>
      </c>
      <c r="BE24" s="473" t="s">
        <v>185</v>
      </c>
      <c r="BF24" s="304" t="s">
        <v>126</v>
      </c>
      <c r="BG24" s="306" t="s">
        <v>25</v>
      </c>
      <c r="BH24" s="307"/>
      <c r="BI24" s="313" t="str">
        <f t="shared" si="0"/>
        <v>N/A</v>
      </c>
      <c r="BJ24" s="727"/>
      <c r="BK24" s="414" t="str">
        <f>IF(OR(ISBLANK(H24),ISBLANK(J24)),"N/A",IF(ABS((J24-H24)/H24)&gt;0.25,"&gt; 25%","ok"))</f>
        <v>N/A</v>
      </c>
      <c r="BL24" s="414"/>
      <c r="BM24" s="414" t="str">
        <f>IF(OR(ISBLANK(J24),ISBLANK(L24)),"N/A",IF(ABS((L24-J24)/J24)&gt;0.25,"&gt; 25%","ok"))</f>
        <v>N/A</v>
      </c>
      <c r="BN24" s="744"/>
      <c r="BO24" s="414" t="str">
        <f t="shared" si="2"/>
        <v>N/A</v>
      </c>
      <c r="BP24" s="414"/>
      <c r="BQ24" s="414" t="str">
        <f t="shared" si="3"/>
        <v>N/A</v>
      </c>
      <c r="BR24" s="744"/>
      <c r="BS24" s="414" t="str">
        <f t="shared" si="4"/>
        <v>N/A</v>
      </c>
      <c r="BT24" s="744"/>
      <c r="BU24" s="414" t="str">
        <f t="shared" si="5"/>
        <v>N/A</v>
      </c>
      <c r="BV24" s="414"/>
      <c r="BW24" s="414" t="str">
        <f t="shared" si="6"/>
        <v>N/A</v>
      </c>
      <c r="BX24" s="744"/>
      <c r="BY24" s="414" t="str">
        <f t="shared" si="7"/>
        <v>N/A</v>
      </c>
      <c r="BZ24" s="414"/>
      <c r="CA24" s="414" t="str">
        <f t="shared" si="8"/>
        <v>N/A</v>
      </c>
      <c r="CB24" s="744"/>
      <c r="CC24" s="414" t="str">
        <f t="shared" si="9"/>
        <v>N/A</v>
      </c>
      <c r="CD24" s="744"/>
      <c r="CE24" s="414" t="str">
        <f t="shared" si="10"/>
        <v>N/A</v>
      </c>
      <c r="CF24" s="414"/>
      <c r="CG24" s="414" t="str">
        <f t="shared" si="11"/>
        <v>N/A</v>
      </c>
      <c r="CH24" s="744"/>
      <c r="CI24" s="414" t="str">
        <f t="shared" si="12"/>
        <v>N/A</v>
      </c>
      <c r="CJ24" s="414"/>
      <c r="CK24" s="414" t="str">
        <f t="shared" si="13"/>
        <v>N/A</v>
      </c>
      <c r="CL24" s="744"/>
      <c r="CM24" s="414" t="str">
        <f t="shared" si="14"/>
        <v>N/A</v>
      </c>
      <c r="CN24" s="744"/>
      <c r="CO24" s="414" t="str">
        <f t="shared" si="15"/>
        <v>N/A</v>
      </c>
      <c r="CP24" s="414"/>
      <c r="CQ24" s="414" t="str">
        <f t="shared" si="16"/>
        <v>N/A</v>
      </c>
      <c r="CR24" s="307"/>
      <c r="CS24" s="414" t="str">
        <f t="shared" si="17"/>
        <v>N/A</v>
      </c>
      <c r="CT24" s="414"/>
      <c r="CU24" s="414" t="str">
        <f t="shared" si="18"/>
        <v>N/A</v>
      </c>
      <c r="CV24" s="744"/>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v>17329712</v>
      </c>
      <c r="G27" s="544"/>
      <c r="H27" s="545">
        <v>18247120</v>
      </c>
      <c r="I27" s="544"/>
      <c r="J27" s="545">
        <v>18373530</v>
      </c>
      <c r="K27" s="544"/>
      <c r="L27" s="545">
        <v>18478024</v>
      </c>
      <c r="M27" s="544"/>
      <c r="N27" s="545">
        <v>18572347</v>
      </c>
      <c r="O27" s="544"/>
      <c r="P27" s="545">
        <v>18670843</v>
      </c>
      <c r="Q27" s="544"/>
      <c r="R27" s="545">
        <v>18781938</v>
      </c>
      <c r="S27" s="544"/>
      <c r="T27" s="545">
        <v>18913054</v>
      </c>
      <c r="U27" s="544"/>
      <c r="V27" s="545">
        <v>19059300</v>
      </c>
      <c r="W27" s="544"/>
      <c r="X27" s="545">
        <v>19215308</v>
      </c>
      <c r="Y27" s="544"/>
      <c r="Z27" s="545">
        <v>19372538</v>
      </c>
      <c r="AA27" s="544"/>
      <c r="AB27" s="545">
        <v>19524558</v>
      </c>
      <c r="AC27" s="544"/>
      <c r="AD27" s="545">
        <v>19670152</v>
      </c>
      <c r="AE27" s="544"/>
      <c r="AF27" s="545">
        <v>19810788</v>
      </c>
      <c r="AG27" s="544"/>
      <c r="AH27" s="545">
        <v>19945832</v>
      </c>
      <c r="AI27" s="544"/>
      <c r="AJ27" s="544">
        <v>20075086</v>
      </c>
      <c r="AK27" s="544"/>
      <c r="AL27" s="593">
        <v>20198352</v>
      </c>
      <c r="AM27" s="544"/>
      <c r="AN27" s="545">
        <v>20315016</v>
      </c>
      <c r="AO27" s="544"/>
      <c r="AP27" s="545">
        <v>20424556</v>
      </c>
      <c r="AQ27" s="544"/>
      <c r="AR27" s="544">
        <v>20527232</v>
      </c>
      <c r="AS27" s="544"/>
      <c r="AT27" s="544">
        <v>20623564</v>
      </c>
      <c r="AU27" s="544"/>
      <c r="AV27" s="544">
        <v>20714040</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1004" t="s">
        <v>23</v>
      </c>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1004"/>
      <c r="AP29" s="1004"/>
      <c r="AQ29" s="1004"/>
      <c r="AR29" s="1032"/>
      <c r="AS29" s="1032"/>
      <c r="AT29" s="1032"/>
      <c r="AU29" s="1032"/>
      <c r="AV29" s="1032"/>
      <c r="AW29" s="1032"/>
      <c r="AX29" s="1032"/>
      <c r="AY29" s="1032"/>
      <c r="AZ29" s="1032"/>
      <c r="BA29" s="1032"/>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997" t="s">
        <v>236</v>
      </c>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7"/>
      <c r="BA30" s="997"/>
      <c r="BB30" s="567"/>
      <c r="BC30"/>
      <c r="BD30" s="363">
        <v>4</v>
      </c>
      <c r="BE30" s="364" t="s">
        <v>281</v>
      </c>
      <c r="BF30" s="304" t="s">
        <v>117</v>
      </c>
      <c r="BG30" s="748">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1036.0379638671875</v>
      </c>
      <c r="CB30" s="437"/>
      <c r="CC30" s="437">
        <f>AB12</f>
        <v>0</v>
      </c>
      <c r="CD30" s="437"/>
      <c r="CE30" s="437">
        <f>AD12</f>
        <v>0</v>
      </c>
      <c r="CF30" s="437"/>
      <c r="CG30" s="437">
        <f>AF12</f>
        <v>0</v>
      </c>
      <c r="CH30" s="437"/>
      <c r="CI30" s="437">
        <f>AH12</f>
        <v>0</v>
      </c>
      <c r="CJ30" s="437"/>
      <c r="CK30" s="437">
        <f>AJ12</f>
        <v>0</v>
      </c>
      <c r="CL30" s="437"/>
      <c r="CM30" s="437">
        <f>AL12</f>
        <v>0</v>
      </c>
      <c r="CN30" s="437"/>
      <c r="CO30" s="437">
        <f>AN12</f>
        <v>0</v>
      </c>
      <c r="CP30" s="437"/>
      <c r="CQ30" s="437">
        <f>AP12</f>
        <v>0</v>
      </c>
      <c r="CR30" s="749"/>
      <c r="CS30" s="437">
        <f>AR12</f>
        <v>0</v>
      </c>
      <c r="CT30" s="437"/>
      <c r="CU30" s="437">
        <f>AT12</f>
        <v>0</v>
      </c>
      <c r="CV30" s="437"/>
      <c r="CW30" s="437">
        <f>AV12</f>
        <v>0</v>
      </c>
      <c r="CX30" s="749"/>
      <c r="CY30" s="437" t="e">
        <f>#REF!</f>
        <v>#REF!</v>
      </c>
      <c r="CZ30" s="437"/>
      <c r="DA30" s="437">
        <f>AX12</f>
        <v>1378.1</v>
      </c>
    </row>
    <row r="31" spans="3:119" ht="9.75" customHeight="1">
      <c r="C31" s="271"/>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0</v>
      </c>
      <c r="BL31" s="438"/>
      <c r="BM31" s="438">
        <f>L10+L11</f>
        <v>0</v>
      </c>
      <c r="BN31" s="438"/>
      <c r="BO31" s="751">
        <f>N10+N11</f>
        <v>0</v>
      </c>
      <c r="BP31" s="438"/>
      <c r="BQ31" s="438">
        <f>P10+P11</f>
        <v>0</v>
      </c>
      <c r="BR31" s="438"/>
      <c r="BS31" s="751">
        <f>R10+R11</f>
        <v>0</v>
      </c>
      <c r="BT31" s="438"/>
      <c r="BU31" s="438">
        <f>T10+T11</f>
        <v>0</v>
      </c>
      <c r="BV31" s="438"/>
      <c r="BW31" s="751">
        <f>V10+V11</f>
        <v>0</v>
      </c>
      <c r="BX31" s="438"/>
      <c r="BY31" s="438">
        <f>X10+X11</f>
        <v>0</v>
      </c>
      <c r="BZ31" s="438"/>
      <c r="CA31" s="751">
        <f>Z10+Z11</f>
        <v>0</v>
      </c>
      <c r="CB31" s="438"/>
      <c r="CC31" s="438">
        <f>AB10+AB11</f>
        <v>0</v>
      </c>
      <c r="CD31" s="438"/>
      <c r="CE31" s="751">
        <f>AD10+AD11</f>
        <v>0</v>
      </c>
      <c r="CF31" s="438"/>
      <c r="CG31" s="438">
        <f>AF10+AF11</f>
        <v>0</v>
      </c>
      <c r="CH31" s="438"/>
      <c r="CI31" s="751">
        <f>AH10+AH11</f>
        <v>0</v>
      </c>
      <c r="CJ31" s="438"/>
      <c r="CK31" s="438">
        <f>AJ10+AJ11</f>
        <v>0</v>
      </c>
      <c r="CL31" s="438"/>
      <c r="CM31" s="751">
        <f>AL10+AL11</f>
        <v>0</v>
      </c>
      <c r="CN31" s="438"/>
      <c r="CO31" s="438">
        <f>AN10+AN11</f>
        <v>0</v>
      </c>
      <c r="CP31" s="438"/>
      <c r="CQ31" s="751">
        <f>AP10+AP11</f>
        <v>0</v>
      </c>
      <c r="CR31" s="752"/>
      <c r="CS31" s="438">
        <f>AR10+AR11</f>
        <v>0</v>
      </c>
      <c r="CT31" s="438"/>
      <c r="CU31" s="751">
        <f>AT10+AT11</f>
        <v>0</v>
      </c>
      <c r="CV31" s="438"/>
      <c r="CW31" s="438">
        <f>AV10+AV11</f>
        <v>0</v>
      </c>
      <c r="CX31" s="752"/>
      <c r="CY31" s="438">
        <f>AX10+AX11</f>
        <v>0</v>
      </c>
      <c r="CZ31" s="438"/>
      <c r="DA31" s="751">
        <f>AZ10+AZ11</f>
        <v>0</v>
      </c>
      <c r="DB31" s="2"/>
      <c r="DC31" s="2"/>
      <c r="DD31" s="2"/>
      <c r="DE31" s="2"/>
      <c r="DF31" s="2"/>
      <c r="DG31" s="2"/>
      <c r="DH31" s="2"/>
      <c r="DI31" s="2"/>
      <c r="DJ31" s="2"/>
      <c r="DK31" s="2"/>
      <c r="DL31" s="2"/>
      <c r="DM31" s="2"/>
      <c r="DN31" s="2"/>
      <c r="DO31" s="2"/>
    </row>
    <row r="32" spans="3:105" ht="9.75" customHeight="1">
      <c r="C32" s="238"/>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1002"/>
      <c r="AN32" s="1002"/>
      <c r="AO32" s="1002"/>
      <c r="AP32" s="1002"/>
      <c r="AQ32" s="1002"/>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N/A</v>
      </c>
      <c r="BL32" s="751"/>
      <c r="BM32" s="751" t="str">
        <f>IF(OR(ISBLANK(L10),ISBLANK(L11)),"N/A",IF(ABS(BM30-BM31)&lt;=0.05,"ok","&lt;&gt;"))</f>
        <v>N/A</v>
      </c>
      <c r="BN32" s="751"/>
      <c r="BO32" s="751" t="str">
        <f>IF(OR(ISBLANK(N10),ISBLANK(N11)),"N/A",IF(ABS(BO30-BO31)&lt;=0.05,"ok","&lt;&gt;"))</f>
        <v>N/A</v>
      </c>
      <c r="BP32" s="751"/>
      <c r="BQ32" s="751" t="str">
        <f>IF(OR(ISBLANK(P10),ISBLANK(P11)),"N/A",IF(ABS(BQ30-BQ31)&lt;=0.05,"ok","&lt;&gt;"))</f>
        <v>N/A</v>
      </c>
      <c r="BR32" s="751"/>
      <c r="BS32" s="751" t="str">
        <f>IF(OR(ISBLANK(R10),ISBLANK(R11)),"N/A",IF(ABS(BS30-BS31)&lt;=0.05,"ok","&lt;&gt;"))</f>
        <v>N/A</v>
      </c>
      <c r="BT32" s="751"/>
      <c r="BU32" s="751" t="str">
        <f>IF(OR(ISBLANK(T10),ISBLANK(T11)),"N/A",IF(ABS(BU30-BU31)&lt;=0.05,"ok","&lt;&gt;"))</f>
        <v>N/A</v>
      </c>
      <c r="BV32" s="751"/>
      <c r="BW32" s="751" t="str">
        <f>IF(OR(ISBLANK(V10),ISBLANK(V11)),"N/A",IF(ABS(BW30-BW31)&lt;=0.05,"ok","&lt;&gt;"))</f>
        <v>N/A</v>
      </c>
      <c r="BX32" s="751"/>
      <c r="BY32" s="751" t="str">
        <f>IF(OR(ISBLANK(X10),ISBLANK(X11)),"N/A",IF(ABS(BY30-BY31)&lt;=0.05,"ok","&lt;&gt;"))</f>
        <v>N/A</v>
      </c>
      <c r="BZ32" s="751"/>
      <c r="CA32" s="751" t="str">
        <f>IF(OR(ISBLANK(Z10),ISBLANK(Z11)),"N/A",IF(ABS(CA30-CA31)&lt;=0.05,"ok","&lt;&gt;"))</f>
        <v>N/A</v>
      </c>
      <c r="CB32" s="751"/>
      <c r="CC32" s="751" t="str">
        <f>IF(OR(ISBLANK(AB10),ISBLANK(AB11)),"N/A",IF(ABS(CC30-CC31)&lt;=0.05,"ok","&lt;&gt;"))</f>
        <v>N/A</v>
      </c>
      <c r="CD32" s="751"/>
      <c r="CE32" s="751" t="str">
        <f>IF(OR(ISBLANK(AD10),ISBLANK(AD11)),"N/A",IF(ABS(CE30-CE31)&lt;=0.05,"ok","&lt;&gt;"))</f>
        <v>N/A</v>
      </c>
      <c r="CF32" s="751"/>
      <c r="CG32" s="751" t="str">
        <f>IF(OR(ISBLANK(AF10),ISBLANK(AF11)),"N/A",IF(ABS(CG30-CG31)&lt;=0.05,"ok","&lt;&gt;"))</f>
        <v>N/A</v>
      </c>
      <c r="CH32" s="751"/>
      <c r="CI32" s="751" t="str">
        <f>IF(OR(ISBLANK(AH10),ISBLANK(AH11)),"N/A",IF(ABS(CI30-CI31)&lt;=0.05,"ok","&lt;&gt;"))</f>
        <v>N/A</v>
      </c>
      <c r="CJ32" s="751"/>
      <c r="CK32" s="751" t="str">
        <f>IF(OR(ISBLANK(AJ10),ISBLANK(AJ11)),"N/A",IF(ABS(CK30-CK31)&lt;=0.05,"ok","&lt;&gt;"))</f>
        <v>N/A</v>
      </c>
      <c r="CL32" s="751"/>
      <c r="CM32" s="751" t="str">
        <f>IF(OR(ISBLANK(AL10),ISBLANK(AL11)),"N/A",IF(ABS(CM30-CM31)&lt;=0.05,"ok","&lt;&gt;"))</f>
        <v>N/A</v>
      </c>
      <c r="CN32" s="751"/>
      <c r="CO32" s="751" t="str">
        <f>IF(OR(ISBLANK(AN10),ISBLANK(AN11)),"N/A",IF(ABS(CO30-CO31)&lt;=0.05,"ok","&lt;&gt;"))</f>
        <v>N/A</v>
      </c>
      <c r="CP32" s="751"/>
      <c r="CQ32" s="751" t="str">
        <f>IF(OR(ISBLANK(AP10),ISBLANK(AP11)),"N/A",IF(ABS(CQ30-CQ31)&lt;=0.05,"ok","&lt;&gt;"))</f>
        <v>N/A</v>
      </c>
      <c r="CR32" s="753"/>
      <c r="CS32" s="751" t="str">
        <f>IF(OR(ISBLANK(AR10),ISBLANK(AR11)),"N/A",IF(ABS(CS30-CS31)&lt;=0.05,"ok","&lt;&gt;"))</f>
        <v>N/A</v>
      </c>
      <c r="CT32" s="751"/>
      <c r="CU32" s="751" t="str">
        <f>IF(OR(ISBLANK(AT10),ISBLANK(AT11)),"N/A",IF(ABS(CU30-CU31)&lt;=0.05,"ok","&lt;&gt;"))</f>
        <v>N/A</v>
      </c>
      <c r="CV32" s="751"/>
      <c r="CW32" s="751" t="str">
        <f>IF(OR(ISBLANK(AV10),ISBLANK(AV11)),"N/A",IF(ABS(CW30-CW31)&lt;=0.05,"ok","&lt;&gt;"))</f>
        <v>N/A</v>
      </c>
      <c r="CX32" s="753"/>
      <c r="CY32" s="751" t="str">
        <f>IF(OR(ISBLANK(AX10),ISBLANK(AX11)),"N/A",IF(ABS(CY30-CY31)&lt;=0.05,"ok","&lt;&gt;"))</f>
        <v>N/A</v>
      </c>
      <c r="CZ32" s="751"/>
      <c r="DA32" s="751"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f>F12*1000*1000/F27</f>
        <v>0</v>
      </c>
      <c r="BH33" s="751"/>
      <c r="BI33" s="751">
        <f>H12*1000*1000/H27</f>
        <v>0</v>
      </c>
      <c r="BJ33" s="751"/>
      <c r="BK33" s="751">
        <f>J12*1000*1000/J27</f>
        <v>0</v>
      </c>
      <c r="BL33" s="751"/>
      <c r="BM33" s="751">
        <f>L12*1000*1000/L27</f>
        <v>0</v>
      </c>
      <c r="BN33" s="751"/>
      <c r="BO33" s="751">
        <f>N12*1000*1000/N27</f>
        <v>0</v>
      </c>
      <c r="BP33" s="751"/>
      <c r="BQ33" s="751">
        <f>P12*1000*1000/P27</f>
        <v>0</v>
      </c>
      <c r="BR33" s="751"/>
      <c r="BS33" s="751">
        <f>R12*1000*1000/R27</f>
        <v>0</v>
      </c>
      <c r="BT33" s="751"/>
      <c r="BU33" s="751">
        <f>T12*1000*1000/T27</f>
        <v>0</v>
      </c>
      <c r="BV33" s="751"/>
      <c r="BW33" s="751">
        <f>V12*1000*1000/V27</f>
        <v>0</v>
      </c>
      <c r="BX33" s="751"/>
      <c r="BY33" s="751">
        <f>X12*1000*1000/X27</f>
        <v>0</v>
      </c>
      <c r="BZ33" s="751"/>
      <c r="CA33" s="751">
        <f>Z12*1000*1000/Z27</f>
        <v>53.47972288748059</v>
      </c>
      <c r="CB33" s="751"/>
      <c r="CC33" s="751">
        <f>AB12*1000*1000/AB27</f>
        <v>0</v>
      </c>
      <c r="CD33" s="751"/>
      <c r="CE33" s="751">
        <f>AD12*1000*1000/AD27</f>
        <v>0</v>
      </c>
      <c r="CF33" s="751"/>
      <c r="CG33" s="751">
        <f>AF12*1000*1000/AF27</f>
        <v>0</v>
      </c>
      <c r="CH33" s="751"/>
      <c r="CI33" s="751">
        <f>AH12*1000*1000/AH27</f>
        <v>0</v>
      </c>
      <c r="CJ33" s="751"/>
      <c r="CK33" s="751">
        <f>AJ12*1000*1000/AJ27</f>
        <v>0</v>
      </c>
      <c r="CL33" s="751"/>
      <c r="CM33" s="751">
        <f>AL12*1000*1000/AL27</f>
        <v>0</v>
      </c>
      <c r="CN33" s="751"/>
      <c r="CO33" s="751">
        <f>AN12*1000*1000/AN27</f>
        <v>0</v>
      </c>
      <c r="CP33" s="751"/>
      <c r="CQ33" s="751">
        <f>AP12*1000*1000/AP27</f>
        <v>0</v>
      </c>
      <c r="CR33" s="751"/>
      <c r="CS33" s="751">
        <f>AR12*1000*1000/AR27</f>
        <v>0</v>
      </c>
      <c r="CT33" s="751"/>
      <c r="CU33" s="751">
        <f>AT12*1000*1000/AT27</f>
        <v>0</v>
      </c>
      <c r="CV33" s="751"/>
      <c r="CW33" s="751" t="e">
        <f>AV12*1000*1000/AZ27</f>
        <v>#DIV/0!</v>
      </c>
      <c r="CX33" s="751"/>
      <c r="CY33" s="751" t="e">
        <f>#REF!*1000*1000/AX27</f>
        <v>#REF!</v>
      </c>
      <c r="CZ33" s="751"/>
      <c r="DA33" s="751" t="e">
        <f>AX12*1000*1000/AZ27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N/A</v>
      </c>
      <c r="BH34" s="751"/>
      <c r="BI34" s="751" t="str">
        <f>IF(OR(ISBLANK(H12)),"N/A",IF(BI33&lt;100,"&lt;&gt;",IF(BI33&gt;1000,"&lt;&gt;","ok")))</f>
        <v>N/A</v>
      </c>
      <c r="BJ34" s="751"/>
      <c r="BK34" s="751" t="str">
        <f>IF(OR(ISBLANK(J12)),"N/A",IF(BK33&lt;100,"&lt;&gt;",IF(BK33&gt;1000,"&lt;&gt;","ok")))</f>
        <v>N/A</v>
      </c>
      <c r="BL34" s="751"/>
      <c r="BM34" s="751" t="str">
        <f>IF(OR(ISBLANK(L12)),"N/A",IF(BM33&lt;100,"&lt;&gt;",IF(BM33&gt;1000,"&lt;&gt;","ok")))</f>
        <v>N/A</v>
      </c>
      <c r="BN34" s="751"/>
      <c r="BO34" s="751" t="str">
        <f>IF(OR(ISBLANK(N12)),"N/A",IF(BO33&lt;100,"&lt;&gt;",IF(BO33&gt;1000,"&lt;&gt;","ok")))</f>
        <v>N/A</v>
      </c>
      <c r="BP34" s="751"/>
      <c r="BQ34" s="751" t="str">
        <f>IF(OR(ISBLANK(P12)),"N/A",IF(BQ33&lt;100,"&lt;&gt;",IF(BQ33&gt;1000,"&lt;&gt;","ok")))</f>
        <v>N/A</v>
      </c>
      <c r="BR34" s="751"/>
      <c r="BS34" s="751" t="str">
        <f>IF(OR(ISBLANK(R12)),"N/A",IF(BS33&lt;100,"&lt;&gt;",IF(BS33&gt;1000,"&lt;&gt;","ok")))</f>
        <v>N/A</v>
      </c>
      <c r="BT34" s="751"/>
      <c r="BU34" s="751" t="str">
        <f>IF(OR(ISBLANK(T12)),"N/A",IF(BU33&lt;100,"&lt;&gt;",IF(BU33&gt;1000,"&lt;&gt;","ok")))</f>
        <v>N/A</v>
      </c>
      <c r="BV34" s="751"/>
      <c r="BW34" s="751" t="str">
        <f>IF(OR(ISBLANK(V12)),"N/A",IF(BW33&lt;100,"&lt;&gt;",IF(BW33&gt;1000,"&lt;&gt;","ok")))</f>
        <v>N/A</v>
      </c>
      <c r="BX34" s="751"/>
      <c r="BY34" s="751" t="str">
        <f>IF(OR(ISBLANK(X12)),"N/A",IF(BY33&lt;100,"&lt;&gt;",IF(BY33&gt;1000,"&lt;&gt;","ok")))</f>
        <v>N/A</v>
      </c>
      <c r="BZ34" s="751"/>
      <c r="CA34" s="751" t="str">
        <f>IF(OR(ISBLANK(Z12)),"N/A",IF(CA33&lt;100,"&lt;&gt;",IF(CA33&gt;1000,"&lt;&gt;","ok")))</f>
        <v>&lt;&gt;</v>
      </c>
      <c r="CB34" s="751"/>
      <c r="CC34" s="751" t="str">
        <f>IF(OR(ISBLANK(AB12)),"N/A",IF(CC33&lt;100,"&lt;&gt;",IF(CC33&gt;1000,"&lt;&gt;","ok")))</f>
        <v>N/A</v>
      </c>
      <c r="CD34" s="751"/>
      <c r="CE34" s="751" t="str">
        <f>IF(OR(ISBLANK(AD12)),"N/A",IF(CE33&lt;100,"&lt;&gt;",IF(CE33&gt;1000,"&lt;&gt;","ok")))</f>
        <v>N/A</v>
      </c>
      <c r="CF34" s="751"/>
      <c r="CG34" s="751" t="str">
        <f>IF(OR(ISBLANK(AF12)),"N/A",IF(CG33&lt;100,"&lt;&gt;",IF(CG33&gt;1000,"&lt;&gt;","ok")))</f>
        <v>N/A</v>
      </c>
      <c r="CH34" s="751"/>
      <c r="CI34" s="751" t="str">
        <f>IF(OR(ISBLANK(AH12)),"N/A",IF(CI33&lt;100,"&lt;&gt;",IF(CI33&gt;1000,"&lt;&gt;","ok")))</f>
        <v>N/A</v>
      </c>
      <c r="CJ34" s="751"/>
      <c r="CK34" s="751" t="str">
        <f>IF(OR(ISBLANK(AJ12)),"N/A",IF(CK33&lt;100,"&lt;&gt;",IF(CK33&gt;1000,"&lt;&gt;","ok")))</f>
        <v>N/A</v>
      </c>
      <c r="CL34" s="751"/>
      <c r="CM34" s="751" t="str">
        <f>IF(OR(ISBLANK(AL12)),"N/A",IF(CM33&lt;100,"&lt;&gt;",IF(CM33&gt;1000,"&lt;&gt;","ok")))</f>
        <v>N/A</v>
      </c>
      <c r="CN34" s="751"/>
      <c r="CO34" s="751" t="str">
        <f>IF(OR(ISBLANK(AN12)),"N/A",IF(CO33&lt;100,"&lt;&gt;",IF(CO33&gt;1000,"&lt;&gt;","ok")))</f>
        <v>N/A</v>
      </c>
      <c r="CP34" s="751"/>
      <c r="CQ34" s="751" t="str">
        <f>IF(OR(ISBLANK(AP12)),"N/A",IF(CQ33&lt;100,"&lt;&gt;",IF(CQ33&gt;1000,"&lt;&gt;","ok")))</f>
        <v>N/A</v>
      </c>
      <c r="CR34" s="751"/>
      <c r="CS34" s="751" t="str">
        <f>IF(OR(ISBLANK(AR12)),"N/A",IF(CS33&lt;100,"&lt;&gt;",IF(CS33&gt;1000,"&lt;&gt;","ok")))</f>
        <v>N/A</v>
      </c>
      <c r="CT34" s="751"/>
      <c r="CU34" s="751" t="str">
        <f>IF(OR(ISBLANK(AT12)),"N/A",IF(CU33&lt;100,"&lt;&gt;",IF(CU33&gt;1000,"&lt;&gt;","ok")))</f>
        <v>N/A</v>
      </c>
      <c r="CV34" s="751"/>
      <c r="CW34" s="751" t="str">
        <f>IF(OR(ISBLANK(AV12)),"N/A",IF(CW33&lt;100,"&lt;&gt;",IF(CW33&gt;1000,"&lt;&gt;","ok")))</f>
        <v>N/A</v>
      </c>
      <c r="CX34" s="751"/>
      <c r="CY34" s="751" t="e">
        <f>IF(OR(ISBLANK(#REF!)),"N/A",IF(CY33&lt;100,"&lt;&gt;",IF(CY33&gt;1000,"&lt;&gt;","ok")))</f>
        <v>#REF!</v>
      </c>
      <c r="CZ34" s="751"/>
      <c r="DA34" s="751" t="e">
        <f>IF(OR(ISBLANK(AX12)),"N/A",IF(DA33&lt;100,"&lt;&gt;",IF(DA33&gt;1000,"&lt;&gt;","ok")))</f>
        <v>#DIV/0!</v>
      </c>
      <c r="DB34" s="1"/>
      <c r="DC34" s="1"/>
      <c r="DD34" s="1"/>
      <c r="DE34" s="1"/>
      <c r="DF34" s="1"/>
      <c r="DG34" s="1"/>
      <c r="DH34" s="1"/>
      <c r="DI34" s="1"/>
      <c r="DJ34" s="1"/>
      <c r="DK34" s="1"/>
      <c r="DL34" s="1"/>
    </row>
    <row r="35" spans="3:105"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33"/>
      <c r="AO35" s="1034"/>
      <c r="AP35" s="1033"/>
      <c r="AQ35" s="917"/>
      <c r="AR35" s="202"/>
      <c r="AS35" s="917"/>
      <c r="AT35" s="202"/>
      <c r="AU35" s="917"/>
      <c r="AV35" s="202"/>
      <c r="AW35" s="917"/>
      <c r="AX35" s="202"/>
      <c r="AY35" s="917"/>
      <c r="AZ35" s="1033"/>
      <c r="BA35" s="1034"/>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12"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1037"/>
      <c r="AB36" s="991"/>
      <c r="AC36" s="1037"/>
      <c r="AD36" s="991"/>
      <c r="AE36" s="1037"/>
      <c r="AF36" s="991"/>
      <c r="AG36" s="1037"/>
      <c r="AH36" s="991"/>
      <c r="AI36" s="1037"/>
      <c r="AJ36" s="991"/>
      <c r="AK36" s="1037"/>
      <c r="AL36" s="991"/>
      <c r="AM36" s="1037"/>
      <c r="AN36" s="991"/>
      <c r="AO36" s="1037"/>
      <c r="AP36" s="991"/>
      <c r="AQ36" s="1037"/>
      <c r="AR36" s="991"/>
      <c r="AS36" s="1037"/>
      <c r="AT36" s="991"/>
      <c r="AU36" s="1037"/>
      <c r="AV36" s="1037"/>
      <c r="AW36" s="1037"/>
      <c r="AX36" s="1037"/>
      <c r="AY36" s="1037"/>
      <c r="AZ36" s="991"/>
      <c r="BA36" s="1037"/>
      <c r="BB36" s="992"/>
      <c r="BD36" s="338">
        <v>7</v>
      </c>
      <c r="BE36" s="380" t="s">
        <v>285</v>
      </c>
      <c r="BF36" s="338" t="s">
        <v>117</v>
      </c>
      <c r="BG36" s="754">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0</v>
      </c>
      <c r="CF36" s="436"/>
      <c r="CG36" s="436">
        <f>AF15</f>
        <v>0</v>
      </c>
      <c r="CH36" s="436"/>
      <c r="CI36" s="436">
        <f>AH15</f>
        <v>0</v>
      </c>
      <c r="CJ36" s="436"/>
      <c r="CK36" s="436">
        <f>AJ15</f>
        <v>0</v>
      </c>
      <c r="CL36" s="436"/>
      <c r="CM36" s="436">
        <f>AL15</f>
        <v>0</v>
      </c>
      <c r="CN36" s="436"/>
      <c r="CO36" s="436">
        <f>AN15</f>
        <v>0</v>
      </c>
      <c r="CP36" s="436"/>
      <c r="CQ36" s="436">
        <f>AP15</f>
        <v>0</v>
      </c>
      <c r="CR36" s="756"/>
      <c r="CS36" s="436">
        <f>AR15</f>
        <v>0</v>
      </c>
      <c r="CT36" s="436"/>
      <c r="CU36" s="436">
        <f>AT15</f>
        <v>0</v>
      </c>
      <c r="CV36" s="436"/>
      <c r="CW36" s="436">
        <f>AV15</f>
        <v>0</v>
      </c>
      <c r="CX36" s="756"/>
      <c r="CY36" s="436" t="e">
        <f>#REF!</f>
        <v>#REF!</v>
      </c>
      <c r="CZ36" s="436"/>
      <c r="DA36" s="436">
        <f>AX15</f>
        <v>1378.1</v>
      </c>
    </row>
    <row r="37" spans="1:105" ht="15.75" customHeight="1">
      <c r="A37" s="401">
        <v>0</v>
      </c>
      <c r="B37" s="401">
        <v>3281</v>
      </c>
      <c r="C37" s="913" t="s">
        <v>328</v>
      </c>
      <c r="D37" s="987" t="s">
        <v>329</v>
      </c>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202"/>
      <c r="BD37" s="486">
        <v>20</v>
      </c>
      <c r="BE37" s="485" t="s">
        <v>286</v>
      </c>
      <c r="BF37" s="338" t="s">
        <v>117</v>
      </c>
      <c r="BG37" s="754">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1036.0379638671875</v>
      </c>
      <c r="CB37" s="436"/>
      <c r="CC37" s="436">
        <f>AB12+AB13-AB14</f>
        <v>0</v>
      </c>
      <c r="CD37" s="436"/>
      <c r="CE37" s="436">
        <f>AD12+AD13-AD14</f>
        <v>0</v>
      </c>
      <c r="CF37" s="436"/>
      <c r="CG37" s="436">
        <f>AF12+AF13-AF14</f>
        <v>0</v>
      </c>
      <c r="CH37" s="436"/>
      <c r="CI37" s="436">
        <f>AH12+AH13-AH14</f>
        <v>0</v>
      </c>
      <c r="CJ37" s="436"/>
      <c r="CK37" s="436">
        <f>AJ12+AJ13-AJ14</f>
        <v>0</v>
      </c>
      <c r="CL37" s="436"/>
      <c r="CM37" s="436">
        <f>AL12+AL13-AL14</f>
        <v>0</v>
      </c>
      <c r="CN37" s="436"/>
      <c r="CO37" s="436">
        <f>AN12+AN13-AN14</f>
        <v>0</v>
      </c>
      <c r="CP37" s="436"/>
      <c r="CQ37" s="436">
        <f>AP12+AP13-AP14</f>
        <v>0</v>
      </c>
      <c r="CR37" s="756"/>
      <c r="CS37" s="436">
        <f>AR12+AR13-AR14</f>
        <v>0</v>
      </c>
      <c r="CT37" s="436"/>
      <c r="CU37" s="436">
        <f>AT12+AT13-AT14</f>
        <v>0</v>
      </c>
      <c r="CV37" s="436"/>
      <c r="CW37" s="436">
        <f>AV12+AV13-AV14</f>
        <v>0</v>
      </c>
      <c r="CX37" s="756"/>
      <c r="CY37" s="436" t="e">
        <f>#REF!+#REF!-#REF!</f>
        <v>#REF!</v>
      </c>
      <c r="CZ37" s="436"/>
      <c r="DA37" s="436">
        <f>AX12+AX13-AX14</f>
        <v>1378.1</v>
      </c>
    </row>
    <row r="38" spans="3:105" ht="15.75" customHeight="1">
      <c r="C38" s="914"/>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6"/>
      <c r="CY38" s="436" t="e">
        <f>IF(ISBLANK(#REF!),"N/A",IF(ROUND(CY36,0)&lt;ROUND(CY37,0),"6&lt;19",IF(OR(ISBLANK(#REF!),ISBLANK(#REF!),ISBLANK(#REF!)),"N/A",IF(ROUND(CY36,0)=ROUND(CY37,0),"ok","&lt;&gt;"))))</f>
        <v>#REF!</v>
      </c>
      <c r="CZ38" s="436"/>
      <c r="DA38" s="436" t="str">
        <f>IF(ISBLANK(AX15),"N/A",IF(ROUND(DA36,0)&lt;ROUND(DA37,0),"6&lt;19",IF(OR(ISBLANK(AX12),ISBLANK(AX13),ISBLANK(AX14)),"N/A",IF(ROUND(DA36,0)=ROUND(DA37,0),"ok","&lt;&gt;"))))</f>
        <v>ok</v>
      </c>
    </row>
    <row r="39" spans="3:105" ht="15.75" customHeight="1">
      <c r="C39" s="914"/>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40"/>
      <c r="BD39" s="486">
        <v>21</v>
      </c>
      <c r="BE39" s="485" t="s">
        <v>288</v>
      </c>
      <c r="BF39" s="338" t="s">
        <v>117</v>
      </c>
      <c r="BG39" s="754">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0</v>
      </c>
      <c r="CD39" s="436"/>
      <c r="CE39" s="436">
        <f>AD16+AD17+AD18+AD20+AD22</f>
        <v>0</v>
      </c>
      <c r="CF39" s="436"/>
      <c r="CG39" s="436">
        <f>AF16+AF17+AF18+AF20+AF22</f>
        <v>0</v>
      </c>
      <c r="CH39" s="436"/>
      <c r="CI39" s="436">
        <f>AH16+AH17+AH18+AH20+AH22</f>
        <v>0</v>
      </c>
      <c r="CJ39" s="436"/>
      <c r="CK39" s="436">
        <f>AJ16+AJ17+AJ18+AJ20+AJ22</f>
        <v>0</v>
      </c>
      <c r="CL39" s="436"/>
      <c r="CM39" s="436">
        <f>AL16+AL17+AL18+AL20+AL22</f>
        <v>0</v>
      </c>
      <c r="CN39" s="436"/>
      <c r="CO39" s="436">
        <f>AN16+AN17+AN18+AN20+AN22</f>
        <v>0</v>
      </c>
      <c r="CP39" s="436"/>
      <c r="CQ39" s="436">
        <f>AP16+AP17+AP18+AP20+AP22</f>
        <v>0</v>
      </c>
      <c r="CR39" s="756"/>
      <c r="CS39" s="436">
        <f>AR16+AR17+AR18+AR20+AR22</f>
        <v>0</v>
      </c>
      <c r="CT39" s="436"/>
      <c r="CU39" s="436">
        <f>AT16+AT17+AT18+AT20+AT22</f>
        <v>0</v>
      </c>
      <c r="CV39" s="436"/>
      <c r="CW39" s="436">
        <f>AV16+AV17+AV18+AV20+AV22</f>
        <v>0</v>
      </c>
      <c r="CX39" s="756"/>
      <c r="CY39" s="436">
        <f>AX16+AX17+AX18+AX20+AX22</f>
        <v>0</v>
      </c>
      <c r="CZ39" s="436"/>
      <c r="DA39" s="436">
        <f>AZ16+AZ17+AZ18+AZ20+AZ22</f>
        <v>0</v>
      </c>
    </row>
    <row r="40" spans="3:105" ht="15.75" customHeight="1">
      <c r="C40" s="914"/>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4"/>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14"/>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4"/>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4"/>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4"/>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4"/>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4"/>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40"/>
      <c r="BD47" s="283"/>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1029"/>
      <c r="CJ47" s="1029"/>
      <c r="CK47" s="1029"/>
      <c r="CL47" s="1029"/>
      <c r="CM47" s="1029"/>
      <c r="CN47" s="1029"/>
      <c r="CO47" s="1029"/>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4"/>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40"/>
      <c r="BD48" s="283"/>
      <c r="BE48" s="1029"/>
      <c r="BF48" s="1029"/>
      <c r="BG48" s="1029"/>
      <c r="BH48" s="1029"/>
      <c r="BI48" s="1029"/>
      <c r="BJ48" s="1029"/>
      <c r="BK48" s="1029"/>
      <c r="BL48" s="1029"/>
      <c r="BM48" s="1029"/>
      <c r="BN48" s="1029"/>
      <c r="BO48" s="1029"/>
      <c r="BP48" s="1029"/>
      <c r="BQ48" s="1029"/>
      <c r="BR48" s="1029"/>
      <c r="BS48" s="1029"/>
      <c r="BT48" s="1029"/>
      <c r="BU48" s="1029"/>
      <c r="BV48" s="1029"/>
      <c r="BW48" s="1029"/>
      <c r="BX48" s="1029"/>
      <c r="BY48" s="1029"/>
      <c r="BZ48" s="1029"/>
      <c r="CA48" s="1029"/>
      <c r="CB48" s="1029"/>
      <c r="CC48" s="1029"/>
      <c r="CD48" s="1029"/>
      <c r="CE48" s="1029"/>
      <c r="CF48" s="1029"/>
      <c r="CG48" s="1029"/>
      <c r="CH48" s="1029"/>
      <c r="CI48" s="1029"/>
      <c r="CJ48" s="1029"/>
      <c r="CK48" s="1029"/>
      <c r="CL48" s="1029"/>
      <c r="CM48" s="1029"/>
      <c r="CN48" s="1029"/>
      <c r="CO48" s="1029"/>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4"/>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40"/>
      <c r="BD49" s="283"/>
      <c r="BE49" s="1029"/>
      <c r="BF49" s="1029"/>
      <c r="BG49" s="1029"/>
      <c r="BH49" s="1029"/>
      <c r="BI49" s="1029"/>
      <c r="BJ49" s="1029"/>
      <c r="BK49" s="1029"/>
      <c r="BL49" s="1029"/>
      <c r="BM49" s="1029"/>
      <c r="BN49" s="1029"/>
      <c r="BO49" s="1029"/>
      <c r="BP49" s="1029"/>
      <c r="BQ49" s="1029"/>
      <c r="BR49" s="1029"/>
      <c r="BS49" s="1029"/>
      <c r="BT49" s="1029"/>
      <c r="BU49" s="1029"/>
      <c r="BV49" s="1029"/>
      <c r="BW49" s="1029"/>
      <c r="BX49" s="1029"/>
      <c r="BY49" s="1029"/>
      <c r="BZ49" s="1029"/>
      <c r="CA49" s="1029"/>
      <c r="CB49" s="1029"/>
      <c r="CC49" s="1029"/>
      <c r="CD49" s="1029"/>
      <c r="CE49" s="1029"/>
      <c r="CF49" s="1029"/>
      <c r="CG49" s="1029"/>
      <c r="CH49" s="1029"/>
      <c r="CI49" s="1029"/>
      <c r="CJ49" s="1029"/>
      <c r="CK49" s="1029"/>
      <c r="CL49" s="1029"/>
      <c r="CM49" s="1029"/>
      <c r="CN49" s="1029"/>
      <c r="CO49" s="1029"/>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4"/>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40"/>
      <c r="BD50" s="283"/>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1029"/>
      <c r="CJ50" s="1029"/>
      <c r="CK50" s="1029"/>
      <c r="CL50" s="1029"/>
      <c r="CM50" s="1029"/>
      <c r="CN50" s="1029"/>
      <c r="CO50" s="1029"/>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4"/>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40"/>
      <c r="BD51" s="283"/>
      <c r="BE51" s="1029"/>
      <c r="BF51" s="1029"/>
      <c r="BG51" s="1029"/>
      <c r="BH51" s="1029"/>
      <c r="BI51" s="1029"/>
      <c r="BJ51" s="1029"/>
      <c r="BK51" s="1029"/>
      <c r="BL51" s="1029"/>
      <c r="BM51" s="1029"/>
      <c r="BN51" s="1029"/>
      <c r="BO51" s="1029"/>
      <c r="BP51" s="1029"/>
      <c r="BQ51" s="1029"/>
      <c r="BR51" s="1029"/>
      <c r="BS51" s="1029"/>
      <c r="BT51" s="1029"/>
      <c r="BU51" s="1029"/>
      <c r="BV51" s="1029"/>
      <c r="BW51" s="1029"/>
      <c r="BX51" s="1029"/>
      <c r="BY51" s="1029"/>
      <c r="BZ51" s="1029"/>
      <c r="CA51" s="1029"/>
      <c r="CB51" s="1029"/>
      <c r="CC51" s="1029"/>
      <c r="CD51" s="1029"/>
      <c r="CE51" s="1029"/>
      <c r="CF51" s="1029"/>
      <c r="CG51" s="1029"/>
      <c r="CH51" s="1029"/>
      <c r="CI51" s="1029"/>
      <c r="CJ51" s="1029"/>
      <c r="CK51" s="1029"/>
      <c r="CL51" s="1029"/>
      <c r="CM51" s="1029"/>
      <c r="CN51" s="1029"/>
      <c r="CO51" s="1029"/>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4"/>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40"/>
      <c r="BD52" s="283"/>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1029"/>
      <c r="CJ52" s="1029"/>
      <c r="CK52" s="1029"/>
      <c r="CL52" s="1029"/>
      <c r="CM52" s="1029"/>
      <c r="CN52" s="1029"/>
      <c r="CO52" s="1029"/>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4"/>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40"/>
      <c r="BD53" s="283"/>
      <c r="BE53" s="1029"/>
      <c r="BF53" s="1029"/>
      <c r="BG53" s="1029"/>
      <c r="BH53" s="1029"/>
      <c r="BI53" s="1029"/>
      <c r="BJ53" s="1029"/>
      <c r="BK53" s="1029"/>
      <c r="BL53" s="1029"/>
      <c r="BM53" s="1029"/>
      <c r="BN53" s="1029"/>
      <c r="BO53" s="1029"/>
      <c r="BP53" s="1029"/>
      <c r="BQ53" s="1029"/>
      <c r="BR53" s="1029"/>
      <c r="BS53" s="1029"/>
      <c r="BT53" s="1029"/>
      <c r="BU53" s="1029"/>
      <c r="BV53" s="1029"/>
      <c r="BW53" s="1029"/>
      <c r="BX53" s="1029"/>
      <c r="BY53" s="1029"/>
      <c r="BZ53" s="1029"/>
      <c r="CA53" s="1029"/>
      <c r="CB53" s="1029"/>
      <c r="CC53" s="1029"/>
      <c r="CD53" s="1029"/>
      <c r="CE53" s="1029"/>
      <c r="CF53" s="1029"/>
      <c r="CG53" s="1029"/>
      <c r="CH53" s="1029"/>
      <c r="CI53" s="1029"/>
      <c r="CJ53" s="1029"/>
      <c r="CK53" s="1029"/>
      <c r="CL53" s="1029"/>
      <c r="CM53" s="1029"/>
      <c r="CN53" s="1029"/>
      <c r="CO53" s="1029"/>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4"/>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40"/>
      <c r="BD54" s="283"/>
      <c r="BE54" s="1029"/>
      <c r="BF54" s="1029"/>
      <c r="BG54" s="1029"/>
      <c r="BH54" s="1029"/>
      <c r="BI54" s="1029"/>
      <c r="BJ54" s="1029"/>
      <c r="BK54" s="1029"/>
      <c r="BL54" s="1029"/>
      <c r="BM54" s="1029"/>
      <c r="BN54" s="1029"/>
      <c r="BO54" s="1029"/>
      <c r="BP54" s="1029"/>
      <c r="BQ54" s="1029"/>
      <c r="BR54" s="1029"/>
      <c r="BS54" s="1029"/>
      <c r="BT54" s="1029"/>
      <c r="BU54" s="1029"/>
      <c r="BV54" s="1029"/>
      <c r="BW54" s="1029"/>
      <c r="BX54" s="1029"/>
      <c r="BY54" s="1029"/>
      <c r="BZ54" s="1029"/>
      <c r="CA54" s="1029"/>
      <c r="CB54" s="1029"/>
      <c r="CC54" s="1029"/>
      <c r="CD54" s="1029"/>
      <c r="CE54" s="1029"/>
      <c r="CF54" s="1029"/>
      <c r="CG54" s="1029"/>
      <c r="CH54" s="1029"/>
      <c r="CI54" s="1029"/>
      <c r="CJ54" s="1029"/>
      <c r="CK54" s="1029"/>
      <c r="CL54" s="1029"/>
      <c r="CM54" s="1029"/>
      <c r="CN54" s="1029"/>
      <c r="CO54" s="1029"/>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4"/>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40"/>
      <c r="BD55" s="283"/>
      <c r="BE55" s="1029"/>
      <c r="BF55" s="1029"/>
      <c r="BG55" s="1029"/>
      <c r="BH55" s="1029"/>
      <c r="BI55" s="1029"/>
      <c r="BJ55" s="1029"/>
      <c r="BK55" s="1029"/>
      <c r="BL55" s="1029"/>
      <c r="BM55" s="1029"/>
      <c r="BN55" s="1029"/>
      <c r="BO55" s="1029"/>
      <c r="BP55" s="1029"/>
      <c r="BQ55" s="1029"/>
      <c r="BR55" s="1029"/>
      <c r="BS55" s="1029"/>
      <c r="BT55" s="1029"/>
      <c r="BU55" s="1029"/>
      <c r="BV55" s="1029"/>
      <c r="BW55" s="1029"/>
      <c r="BX55" s="1029"/>
      <c r="BY55" s="1029"/>
      <c r="BZ55" s="1029"/>
      <c r="CA55" s="1029"/>
      <c r="CB55" s="1029"/>
      <c r="CC55" s="1029"/>
      <c r="CD55" s="1029"/>
      <c r="CE55" s="1029"/>
      <c r="CF55" s="1029"/>
      <c r="CG55" s="1029"/>
      <c r="CH55" s="1029"/>
      <c r="CI55" s="1029"/>
      <c r="CJ55" s="1029"/>
      <c r="CK55" s="1029"/>
      <c r="CL55" s="1029"/>
      <c r="CM55" s="1029"/>
      <c r="CN55" s="1029"/>
      <c r="CO55" s="1029"/>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4"/>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40"/>
      <c r="BD56" s="283"/>
      <c r="BE56" s="1029"/>
      <c r="BF56" s="1029"/>
      <c r="BG56" s="1029"/>
      <c r="BH56" s="1029"/>
      <c r="BI56" s="1029"/>
      <c r="BJ56" s="1029"/>
      <c r="BK56" s="1029"/>
      <c r="BL56" s="1029"/>
      <c r="BM56" s="1029"/>
      <c r="BN56" s="1029"/>
      <c r="BO56" s="1029"/>
      <c r="BP56" s="1029"/>
      <c r="BQ56" s="1029"/>
      <c r="BR56" s="1029"/>
      <c r="BS56" s="1029"/>
      <c r="BT56" s="1029"/>
      <c r="BU56" s="1029"/>
      <c r="BV56" s="1029"/>
      <c r="BW56" s="1029"/>
      <c r="BX56" s="1029"/>
      <c r="BY56" s="1029"/>
      <c r="BZ56" s="1029"/>
      <c r="CA56" s="1029"/>
      <c r="CB56" s="1029"/>
      <c r="CC56" s="1029"/>
      <c r="CD56" s="1029"/>
      <c r="CE56" s="1029"/>
      <c r="CF56" s="1029"/>
      <c r="CG56" s="1029"/>
      <c r="CH56" s="1029"/>
      <c r="CI56" s="1029"/>
      <c r="CJ56" s="1029"/>
      <c r="CK56" s="1029"/>
      <c r="CL56" s="1029"/>
      <c r="CM56" s="1029"/>
      <c r="CN56" s="1029"/>
      <c r="CO56" s="1029"/>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4"/>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40"/>
      <c r="BD57" s="283"/>
      <c r="BE57" s="1029"/>
      <c r="BF57" s="1029"/>
      <c r="BG57" s="1029"/>
      <c r="BH57" s="1029"/>
      <c r="BI57" s="1029"/>
      <c r="BJ57" s="1029"/>
      <c r="BK57" s="1029"/>
      <c r="BL57" s="1029"/>
      <c r="BM57" s="1029"/>
      <c r="BN57" s="1029"/>
      <c r="BO57" s="1029"/>
      <c r="BP57" s="1029"/>
      <c r="BQ57" s="1029"/>
      <c r="BR57" s="1029"/>
      <c r="BS57" s="1029"/>
      <c r="BT57" s="1029"/>
      <c r="BU57" s="1029"/>
      <c r="BV57" s="1029"/>
      <c r="BW57" s="1029"/>
      <c r="BX57" s="1029"/>
      <c r="BY57" s="1029"/>
      <c r="BZ57" s="1029"/>
      <c r="CA57" s="1029"/>
      <c r="CB57" s="1029"/>
      <c r="CC57" s="1029"/>
      <c r="CD57" s="1029"/>
      <c r="CE57" s="1029"/>
      <c r="CF57" s="1029"/>
      <c r="CG57" s="1029"/>
      <c r="CH57" s="1029"/>
      <c r="CI57" s="1029"/>
      <c r="CJ57" s="1029"/>
      <c r="CK57" s="1029"/>
      <c r="CL57" s="1029"/>
      <c r="CM57" s="1029"/>
      <c r="CN57" s="1029"/>
      <c r="CO57" s="1029"/>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4"/>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40"/>
      <c r="BD58" s="283"/>
      <c r="BE58" s="1029"/>
      <c r="BF58" s="1029"/>
      <c r="BG58" s="1029"/>
      <c r="BH58" s="1029"/>
      <c r="BI58" s="1029"/>
      <c r="BJ58" s="1029"/>
      <c r="BK58" s="1029"/>
      <c r="BL58" s="1029"/>
      <c r="BM58" s="1029"/>
      <c r="BN58" s="1029"/>
      <c r="BO58" s="1029"/>
      <c r="BP58" s="1029"/>
      <c r="BQ58" s="1029"/>
      <c r="BR58" s="1029"/>
      <c r="BS58" s="1029"/>
      <c r="BT58" s="1029"/>
      <c r="BU58" s="1029"/>
      <c r="BV58" s="1029"/>
      <c r="BW58" s="1029"/>
      <c r="BX58" s="1029"/>
      <c r="BY58" s="1029"/>
      <c r="BZ58" s="1029"/>
      <c r="CA58" s="1029"/>
      <c r="CB58" s="1029"/>
      <c r="CC58" s="1029"/>
      <c r="CD58" s="1029"/>
      <c r="CE58" s="1029"/>
      <c r="CF58" s="1029"/>
      <c r="CG58" s="1029"/>
      <c r="CH58" s="1029"/>
      <c r="CI58" s="1029"/>
      <c r="CJ58" s="1029"/>
      <c r="CK58" s="1029"/>
      <c r="CL58" s="1029"/>
      <c r="CM58" s="1029"/>
      <c r="CN58" s="1029"/>
      <c r="CO58" s="1029"/>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5"/>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1030"/>
      <c r="AA59" s="1030"/>
      <c r="AB59" s="1030"/>
      <c r="AC59" s="1030"/>
      <c r="AD59" s="1030"/>
      <c r="AE59" s="1030"/>
      <c r="AF59" s="1030"/>
      <c r="AG59" s="1030"/>
      <c r="AH59" s="1030"/>
      <c r="AI59" s="1030"/>
      <c r="AJ59" s="1030"/>
      <c r="AK59" s="1030"/>
      <c r="AL59" s="1030"/>
      <c r="AM59" s="1030"/>
      <c r="AN59" s="1030"/>
      <c r="AO59" s="1030"/>
      <c r="AP59" s="1030"/>
      <c r="AQ59" s="1030"/>
      <c r="AR59" s="1030"/>
      <c r="AS59" s="1030"/>
      <c r="AT59" s="1030"/>
      <c r="AU59" s="1030"/>
      <c r="AV59" s="1030"/>
      <c r="AW59" s="1030"/>
      <c r="AX59" s="1030"/>
      <c r="AY59" s="1030"/>
      <c r="AZ59" s="1030"/>
      <c r="BA59" s="1030"/>
      <c r="BB59" s="1031"/>
      <c r="BC59" s="240"/>
      <c r="BE59" s="1028"/>
      <c r="BF59" s="1028"/>
      <c r="BG59" s="1028"/>
      <c r="BH59" s="1028"/>
      <c r="BI59" s="1028"/>
      <c r="BJ59" s="1028"/>
      <c r="BK59" s="1028"/>
      <c r="BL59" s="1028"/>
      <c r="BM59" s="1028"/>
      <c r="BN59" s="1028"/>
      <c r="BO59" s="1028"/>
      <c r="BP59" s="1028"/>
      <c r="BQ59" s="1028"/>
      <c r="BR59" s="1028"/>
      <c r="BS59" s="1028"/>
      <c r="BT59" s="1028"/>
      <c r="BU59" s="1028"/>
      <c r="BV59" s="1028"/>
      <c r="BW59" s="1028"/>
      <c r="BX59" s="1028"/>
      <c r="BY59" s="1028"/>
      <c r="BZ59" s="1028"/>
      <c r="CA59" s="1028"/>
      <c r="CB59" s="1028"/>
      <c r="CC59" s="1028"/>
      <c r="CD59" s="1028"/>
      <c r="CE59" s="1028"/>
      <c r="CF59" s="1028"/>
      <c r="CG59" s="1028"/>
      <c r="CH59" s="1028"/>
      <c r="CI59" s="1028"/>
      <c r="CJ59" s="1028"/>
      <c r="CK59" s="1028"/>
      <c r="CL59" s="1028"/>
      <c r="CM59" s="1028"/>
      <c r="CN59" s="1028"/>
      <c r="CO59" s="1028"/>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AZ35:BA35"/>
    <mergeCell ref="D30:BA30"/>
    <mergeCell ref="CG4:CH4"/>
    <mergeCell ref="C6:AQ6"/>
    <mergeCell ref="D36:BB36"/>
    <mergeCell ref="AN35:AP35"/>
    <mergeCell ref="D40:BB40"/>
    <mergeCell ref="D41:BB41"/>
    <mergeCell ref="C1:E1"/>
    <mergeCell ref="C4:AQ4"/>
    <mergeCell ref="D32:AQ32"/>
    <mergeCell ref="D31:AQ31"/>
    <mergeCell ref="D29:BA29"/>
    <mergeCell ref="D39:BB39"/>
    <mergeCell ref="D37:BB37"/>
    <mergeCell ref="D38:BB38"/>
    <mergeCell ref="BE47:CO47"/>
    <mergeCell ref="BE48:CO48"/>
    <mergeCell ref="BE49:CO49"/>
    <mergeCell ref="BE50:CO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9:CO59"/>
    <mergeCell ref="BE55:CO55"/>
    <mergeCell ref="BE56:CO56"/>
    <mergeCell ref="BE57:CO57"/>
    <mergeCell ref="BE58:CO58"/>
    <mergeCell ref="BE51:CO51"/>
    <mergeCell ref="BE52:CO52"/>
    <mergeCell ref="BE53:CO53"/>
    <mergeCell ref="BE54:CO54"/>
  </mergeCells>
  <conditionalFormatting sqref="F18">
    <cfRule type="cellIs" priority="148" dxfId="0" operator="lessThan" stopIfTrue="1">
      <formula>F19</formula>
    </cfRule>
  </conditionalFormatting>
  <conditionalFormatting sqref="F12">
    <cfRule type="cellIs" priority="149" dxfId="0" operator="lessThan" stopIfTrue="1">
      <formula>F10+F11-(0.01*(F10+F11))</formula>
    </cfRule>
  </conditionalFormatting>
  <conditionalFormatting sqref="F15">
    <cfRule type="cellIs" priority="150" dxfId="0" operator="lessThan" stopIfTrue="1">
      <formula>F16+F18+F20+F17+F22-(0.01*(F16+F18+F20+F17+F22))</formula>
    </cfRule>
    <cfRule type="cellIs" priority="151" dxfId="0" operator="lessThan" stopIfTrue="1">
      <formula>F12+F13-F14-(0.01*(F12+F13-F14))</formula>
    </cfRule>
  </conditionalFormatting>
  <conditionalFormatting sqref="F20">
    <cfRule type="cellIs" priority="147" dxfId="0" operator="lessThan" stopIfTrue="1">
      <formula>F21</formula>
    </cfRule>
  </conditionalFormatting>
  <conditionalFormatting sqref="R12">
    <cfRule type="cellIs" priority="138" dxfId="0" operator="lessThan" stopIfTrue="1">
      <formula>R10+R11-(0.01*(R10+R11))</formula>
    </cfRule>
  </conditionalFormatting>
  <conditionalFormatting sqref="R15">
    <cfRule type="cellIs" priority="139" dxfId="0" operator="lessThan" stopIfTrue="1">
      <formula>R16+R18+R20+R17+R22-(0.01*(R16+R18+R20+R17+R22))</formula>
    </cfRule>
    <cfRule type="cellIs" priority="140" dxfId="0" operator="lessThan" stopIfTrue="1">
      <formula>R12+R13-R14-(0.01*(R12+R13-R14))</formula>
    </cfRule>
  </conditionalFormatting>
  <conditionalFormatting sqref="T12">
    <cfRule type="cellIs" priority="135" dxfId="0" operator="lessThan" stopIfTrue="1">
      <formula>T10+T11-(0.01*(T10+T11))</formula>
    </cfRule>
  </conditionalFormatting>
  <conditionalFormatting sqref="T15">
    <cfRule type="cellIs" priority="136" dxfId="0" operator="lessThan" stopIfTrue="1">
      <formula>T16+T18+T20+T17+T22-(0.01*(T16+T18+T20+T17+T22))</formula>
    </cfRule>
    <cfRule type="cellIs" priority="137" dxfId="0" operator="lessThan" stopIfTrue="1">
      <formula>T12+T13-T14-(0.01*(T12+T13-T14))</formula>
    </cfRule>
  </conditionalFormatting>
  <conditionalFormatting sqref="V12">
    <cfRule type="cellIs" priority="132" dxfId="0" operator="lessThan" stopIfTrue="1">
      <formula>V10+V11-(0.01*(V10+V11))</formula>
    </cfRule>
  </conditionalFormatting>
  <conditionalFormatting sqref="V15">
    <cfRule type="cellIs" priority="133" dxfId="0" operator="lessThan" stopIfTrue="1">
      <formula>V16+V18+V20+V17+V22-(0.01*(V16+V18+V20+V17+V22))</formula>
    </cfRule>
    <cfRule type="cellIs" priority="134" dxfId="0" operator="lessThan" stopIfTrue="1">
      <formula>V12+V13-V14-(0.01*(V12+V13-V14))</formula>
    </cfRule>
  </conditionalFormatting>
  <conditionalFormatting sqref="X12">
    <cfRule type="cellIs" priority="129" dxfId="0" operator="lessThan" stopIfTrue="1">
      <formula>X10+X11-(0.01*(X10+X11))</formula>
    </cfRule>
  </conditionalFormatting>
  <conditionalFormatting sqref="X15">
    <cfRule type="cellIs" priority="130" dxfId="0" operator="lessThan" stopIfTrue="1">
      <formula>X16+X18+X20+X17+X22-(0.01*(X16+X18+X20+X17+X22))</formula>
    </cfRule>
    <cfRule type="cellIs" priority="131" dxfId="0" operator="lessThan" stopIfTrue="1">
      <formula>X12+X13-X14-(0.01*(X12+X13-X14))</formula>
    </cfRule>
  </conditionalFormatting>
  <conditionalFormatting sqref="Z12">
    <cfRule type="cellIs" priority="126" dxfId="0" operator="lessThan" stopIfTrue="1">
      <formula>Z10+Z11-(0.01*(Z10+Z11))</formula>
    </cfRule>
  </conditionalFormatting>
  <conditionalFormatting sqref="Z15">
    <cfRule type="cellIs" priority="127" dxfId="0" operator="lessThan" stopIfTrue="1">
      <formula>Z16+Z18+Z20+Z17+Z22-(0.01*(Z16+Z18+Z20+Z17+Z22))</formula>
    </cfRule>
    <cfRule type="cellIs" priority="128" dxfId="0" operator="lessThan" stopIfTrue="1">
      <formula>Z12+Z13-Z14-(0.01*(Z12+Z13-Z14))</formula>
    </cfRule>
  </conditionalFormatting>
  <conditionalFormatting sqref="AB12">
    <cfRule type="cellIs" priority="123" dxfId="0" operator="lessThan" stopIfTrue="1">
      <formula>AB10+AB11-(0.01*(AB10+AB11))</formula>
    </cfRule>
  </conditionalFormatting>
  <conditionalFormatting sqref="AB15">
    <cfRule type="cellIs" priority="124" dxfId="0" operator="lessThan" stopIfTrue="1">
      <formula>AB16+AB18+AB20+AB17+AB22-(0.01*(AB16+AB18+AB20+AB17+AB22))</formula>
    </cfRule>
    <cfRule type="cellIs" priority="125" dxfId="0" operator="lessThan" stopIfTrue="1">
      <formula>AB12+AB13-AB14-(0.01*(AB12+AB13-AB14))</formula>
    </cfRule>
  </conditionalFormatting>
  <conditionalFormatting sqref="AH12">
    <cfRule type="cellIs" priority="120" dxfId="0" operator="lessThan" stopIfTrue="1">
      <formula>AH10+AH11-(0.01*(AH10+AH11))</formula>
    </cfRule>
  </conditionalFormatting>
  <conditionalFormatting sqref="AH15">
    <cfRule type="cellIs" priority="121" dxfId="0" operator="lessThan" stopIfTrue="1">
      <formula>AH16+AH18+AH20+AH17+AH22-(0.01*(AH16+AH18+AH20+AH17+AH22))</formula>
    </cfRule>
    <cfRule type="cellIs" priority="122" dxfId="0" operator="lessThan" stopIfTrue="1">
      <formula>AH12+AH13-AH14-(0.01*(AH12+AH13-AH14))</formula>
    </cfRule>
  </conditionalFormatting>
  <conditionalFormatting sqref="AJ12">
    <cfRule type="cellIs" priority="117" dxfId="0" operator="lessThan" stopIfTrue="1">
      <formula>AJ10+AJ11-(0.01*(AJ10+AJ11))</formula>
    </cfRule>
  </conditionalFormatting>
  <conditionalFormatting sqref="AJ15">
    <cfRule type="cellIs" priority="118" dxfId="0" operator="lessThan" stopIfTrue="1">
      <formula>AJ16+AJ18+AJ20+AJ17+AJ22-(0.01*(AJ16+AJ18+AJ20+AJ17+AJ22))</formula>
    </cfRule>
    <cfRule type="cellIs" priority="119" dxfId="0" operator="lessThan" stopIfTrue="1">
      <formula>AJ12+AJ13-AJ14-(0.01*(AJ12+AJ13-AJ14))</formula>
    </cfRule>
  </conditionalFormatting>
  <conditionalFormatting sqref="AL12">
    <cfRule type="cellIs" priority="114" dxfId="0" operator="lessThan" stopIfTrue="1">
      <formula>AL10+AL11-(0.01*(AL10+AL11))</formula>
    </cfRule>
  </conditionalFormatting>
  <conditionalFormatting sqref="AL15">
    <cfRule type="cellIs" priority="115" dxfId="0" operator="lessThan" stopIfTrue="1">
      <formula>AL16+AL18+AL20+AL17+AL22-(0.01*(AL16+AL18+AL20+AL17+AL22))</formula>
    </cfRule>
    <cfRule type="cellIs" priority="116" dxfId="0" operator="lessThan" stopIfTrue="1">
      <formula>AL12+AL13-AL14-(0.01*(AL12+AL13-AL14))</formula>
    </cfRule>
  </conditionalFormatting>
  <conditionalFormatting sqref="AN12">
    <cfRule type="cellIs" priority="111" dxfId="0" operator="lessThan" stopIfTrue="1">
      <formula>AN10+AN11-(0.01*(AN10+AN11))</formula>
    </cfRule>
  </conditionalFormatting>
  <conditionalFormatting sqref="AN15">
    <cfRule type="cellIs" priority="112" dxfId="0" operator="lessThan" stopIfTrue="1">
      <formula>AN16+AN18+AN20+AN17+AN22-(0.01*(AN16+AN18+AN20+AN17+AN22))</formula>
    </cfRule>
    <cfRule type="cellIs" priority="113" dxfId="0" operator="lessThan" stopIfTrue="1">
      <formula>AN12+AN13-AN14-(0.01*(AN12+AN13-AN14))</formula>
    </cfRule>
  </conditionalFormatting>
  <conditionalFormatting sqref="AP12">
    <cfRule type="cellIs" priority="108" dxfId="0" operator="lessThan" stopIfTrue="1">
      <formula>AP10+AP11-(0.01*(AP10+AP11))</formula>
    </cfRule>
  </conditionalFormatting>
  <conditionalFormatting sqref="AP15">
    <cfRule type="cellIs" priority="109" dxfId="0" operator="lessThan" stopIfTrue="1">
      <formula>AP16+AP18+AP20+AP17+AP22-(0.01*(AP16+AP18+AP20+AP17+AP22))</formula>
    </cfRule>
    <cfRule type="cellIs" priority="110" dxfId="0" operator="lessThan" stopIfTrue="1">
      <formula>AP12+AP13-AP14-(0.01*(AP12+AP13-AP14))</formula>
    </cfRule>
  </conditionalFormatting>
  <conditionalFormatting sqref="AR12">
    <cfRule type="cellIs" priority="105" dxfId="0" operator="lessThan" stopIfTrue="1">
      <formula>AR10+AR11-(0.01*(AR10+AR11))</formula>
    </cfRule>
  </conditionalFormatting>
  <conditionalFormatting sqref="AR15">
    <cfRule type="cellIs" priority="106" dxfId="0" operator="lessThan" stopIfTrue="1">
      <formula>AR16+AR18+AR20+AR17+AR22-(0.01*(AR16+AR18+AR20+AR17+AR22))</formula>
    </cfRule>
    <cfRule type="cellIs" priority="107" dxfId="0" operator="lessThan" stopIfTrue="1">
      <formula>AR12+AR13-AR14-(0.01*(AR12+AR13-AR14))</formula>
    </cfRule>
  </conditionalFormatting>
  <conditionalFormatting sqref="AT12">
    <cfRule type="cellIs" priority="102" dxfId="0" operator="lessThan" stopIfTrue="1">
      <formula>AT10+AT11-(0.01*(AT10+AT11))</formula>
    </cfRule>
  </conditionalFormatting>
  <conditionalFormatting sqref="AT15">
    <cfRule type="cellIs" priority="103" dxfId="0" operator="lessThan" stopIfTrue="1">
      <formula>AT16+AT18+AT20+AT17+AT22-(0.01*(AT16+AT18+AT20+AT17+AT22))</formula>
    </cfRule>
    <cfRule type="cellIs" priority="104" dxfId="0" operator="lessThan" stopIfTrue="1">
      <formula>AT12+AT13-AT14-(0.01*(AT12+AT13-AT14))</formula>
    </cfRule>
  </conditionalFormatting>
  <conditionalFormatting sqref="AX12">
    <cfRule type="cellIs" priority="99" dxfId="0" operator="lessThan" stopIfTrue="1">
      <formula>AZ10+AZ11-(0.01*(AZ10+AZ11))</formula>
    </cfRule>
  </conditionalFormatting>
  <conditionalFormatting sqref="P12">
    <cfRule type="cellIs" priority="90" dxfId="0" operator="lessThan" stopIfTrue="1">
      <formula>P10+P11-(0.01*(P10+P11))</formula>
    </cfRule>
  </conditionalFormatting>
  <conditionalFormatting sqref="P15">
    <cfRule type="cellIs" priority="91" dxfId="0" operator="lessThan" stopIfTrue="1">
      <formula>P16+P18+P20+P17+P22-(0.01*(P16+P18+P20+P17+P22))</formula>
    </cfRule>
    <cfRule type="cellIs" priority="92" dxfId="0" operator="lessThan" stopIfTrue="1">
      <formula>P12+P13-P14-(0.01*(P12+P13-P14))</formula>
    </cfRule>
  </conditionalFormatting>
  <conditionalFormatting sqref="AD12">
    <cfRule type="cellIs" priority="87" dxfId="0" operator="lessThan" stopIfTrue="1">
      <formula>AD10+AD11-(0.01*(AD10+AD11))</formula>
    </cfRule>
  </conditionalFormatting>
  <conditionalFormatting sqref="AD15">
    <cfRule type="cellIs" priority="88" dxfId="0" operator="lessThan" stopIfTrue="1">
      <formula>AD16+AD18+AD20+AD17+AD22-(0.01*(AD16+AD18+AD20+AD17+AD22))</formula>
    </cfRule>
    <cfRule type="cellIs" priority="89" dxfId="0" operator="lessThan" stopIfTrue="1">
      <formula>AD12+AD13-AD14-(0.01*(AD12+AD13-AD14))</formula>
    </cfRule>
  </conditionalFormatting>
  <conditionalFormatting sqref="AF12">
    <cfRule type="cellIs" priority="84" dxfId="0" operator="lessThan" stopIfTrue="1">
      <formula>AF10+AF11-(0.01*(AF10+AF11))</formula>
    </cfRule>
  </conditionalFormatting>
  <conditionalFormatting sqref="AF15">
    <cfRule type="cellIs" priority="85" dxfId="0" operator="lessThan" stopIfTrue="1">
      <formula>AF16+AF18+AF20+AF17+AF22-(0.01*(AF16+AF18+AF20+AF17+AF22))</formula>
    </cfRule>
    <cfRule type="cellIs" priority="86" dxfId="0" operator="lessThan" stopIfTrue="1">
      <formula>AF12+AF13-AF14-(0.01*(AF12+AF13-AF14))</formula>
    </cfRule>
  </conditionalFormatting>
  <conditionalFormatting sqref="R18">
    <cfRule type="cellIs" priority="75" dxfId="0" operator="lessThan" stopIfTrue="1">
      <formula>R19</formula>
    </cfRule>
  </conditionalFormatting>
  <conditionalFormatting sqref="R20">
    <cfRule type="cellIs" priority="74" dxfId="0" operator="lessThan" stopIfTrue="1">
      <formula>R21</formula>
    </cfRule>
  </conditionalFormatting>
  <conditionalFormatting sqref="T18">
    <cfRule type="cellIs" priority="73" dxfId="0" operator="lessThan" stopIfTrue="1">
      <formula>T19</formula>
    </cfRule>
  </conditionalFormatting>
  <conditionalFormatting sqref="T20">
    <cfRule type="cellIs" priority="72" dxfId="0" operator="lessThan" stopIfTrue="1">
      <formula>T21</formula>
    </cfRule>
  </conditionalFormatting>
  <conditionalFormatting sqref="V18">
    <cfRule type="cellIs" priority="71" dxfId="0" operator="lessThan" stopIfTrue="1">
      <formula>V19</formula>
    </cfRule>
  </conditionalFormatting>
  <conditionalFormatting sqref="V20">
    <cfRule type="cellIs" priority="70" dxfId="0" operator="lessThan" stopIfTrue="1">
      <formula>V21</formula>
    </cfRule>
  </conditionalFormatting>
  <conditionalFormatting sqref="X18">
    <cfRule type="cellIs" priority="69" dxfId="0" operator="lessThan" stopIfTrue="1">
      <formula>X19</formula>
    </cfRule>
  </conditionalFormatting>
  <conditionalFormatting sqref="X20">
    <cfRule type="cellIs" priority="68" dxfId="0" operator="lessThan" stopIfTrue="1">
      <formula>X21</formula>
    </cfRule>
  </conditionalFormatting>
  <conditionalFormatting sqref="Z18">
    <cfRule type="cellIs" priority="67" dxfId="0" operator="lessThan" stopIfTrue="1">
      <formula>Z19</formula>
    </cfRule>
  </conditionalFormatting>
  <conditionalFormatting sqref="Z20">
    <cfRule type="cellIs" priority="66" dxfId="0" operator="lessThan" stopIfTrue="1">
      <formula>Z21</formula>
    </cfRule>
  </conditionalFormatting>
  <conditionalFormatting sqref="AD18">
    <cfRule type="cellIs" priority="65" dxfId="0" operator="lessThan" stopIfTrue="1">
      <formula>AD19</formula>
    </cfRule>
  </conditionalFormatting>
  <conditionalFormatting sqref="AD20">
    <cfRule type="cellIs" priority="64" dxfId="0" operator="lessThan" stopIfTrue="1">
      <formula>AD21</formula>
    </cfRule>
  </conditionalFormatting>
  <conditionalFormatting sqref="AF18">
    <cfRule type="cellIs" priority="63" dxfId="0" operator="lessThan" stopIfTrue="1">
      <formula>AF19</formula>
    </cfRule>
  </conditionalFormatting>
  <conditionalFormatting sqref="AF20">
    <cfRule type="cellIs" priority="62" dxfId="0" operator="lessThan" stopIfTrue="1">
      <formula>AF21</formula>
    </cfRule>
  </conditionalFormatting>
  <conditionalFormatting sqref="AH18">
    <cfRule type="cellIs" priority="61" dxfId="0" operator="lessThan" stopIfTrue="1">
      <formula>AH19</formula>
    </cfRule>
  </conditionalFormatting>
  <conditionalFormatting sqref="AH20">
    <cfRule type="cellIs" priority="60" dxfId="0" operator="lessThan" stopIfTrue="1">
      <formula>AH21</formula>
    </cfRule>
  </conditionalFormatting>
  <conditionalFormatting sqref="AJ18">
    <cfRule type="cellIs" priority="59" dxfId="0" operator="lessThan" stopIfTrue="1">
      <formula>AJ19</formula>
    </cfRule>
  </conditionalFormatting>
  <conditionalFormatting sqref="AJ20">
    <cfRule type="cellIs" priority="58" dxfId="0" operator="lessThan" stopIfTrue="1">
      <formula>AJ21</formula>
    </cfRule>
  </conditionalFormatting>
  <conditionalFormatting sqref="AL18">
    <cfRule type="cellIs" priority="57" dxfId="0" operator="lessThan" stopIfTrue="1">
      <formula>AL19</formula>
    </cfRule>
  </conditionalFormatting>
  <conditionalFormatting sqref="AL20">
    <cfRule type="cellIs" priority="56" dxfId="0" operator="lessThan" stopIfTrue="1">
      <formula>AL21</formula>
    </cfRule>
  </conditionalFormatting>
  <conditionalFormatting sqref="AN18">
    <cfRule type="cellIs" priority="55" dxfId="0" operator="lessThan" stopIfTrue="1">
      <formula>AN19</formula>
    </cfRule>
  </conditionalFormatting>
  <conditionalFormatting sqref="AN20">
    <cfRule type="cellIs" priority="54" dxfId="0" operator="lessThan" stopIfTrue="1">
      <formula>AN21</formula>
    </cfRule>
  </conditionalFormatting>
  <conditionalFormatting sqref="AP18">
    <cfRule type="cellIs" priority="53" dxfId="0" operator="lessThan" stopIfTrue="1">
      <formula>AP19</formula>
    </cfRule>
  </conditionalFormatting>
  <conditionalFormatting sqref="AP20">
    <cfRule type="cellIs" priority="52" dxfId="0" operator="lessThan" stopIfTrue="1">
      <formula>AP21</formula>
    </cfRule>
  </conditionalFormatting>
  <conditionalFormatting sqref="AR18">
    <cfRule type="cellIs" priority="51" dxfId="0" operator="lessThan" stopIfTrue="1">
      <formula>AR19</formula>
    </cfRule>
  </conditionalFormatting>
  <conditionalFormatting sqref="AR20">
    <cfRule type="cellIs" priority="50" dxfId="0" operator="lessThan" stopIfTrue="1">
      <formula>AR21</formula>
    </cfRule>
  </conditionalFormatting>
  <conditionalFormatting sqref="AT18">
    <cfRule type="cellIs" priority="49" dxfId="0" operator="lessThan" stopIfTrue="1">
      <formula>AT19</formula>
    </cfRule>
  </conditionalFormatting>
  <conditionalFormatting sqref="AT20">
    <cfRule type="cellIs" priority="48" dxfId="0" operator="lessThan" stopIfTrue="1">
      <formula>AT21</formula>
    </cfRule>
  </conditionalFormatting>
  <conditionalFormatting sqref="AZ18">
    <cfRule type="cellIs" priority="47" dxfId="0" operator="lessThan" stopIfTrue="1">
      <formula>AZ19</formula>
    </cfRule>
  </conditionalFormatting>
  <conditionalFormatting sqref="AZ20">
    <cfRule type="cellIs" priority="46" dxfId="0" operator="lessThan" stopIfTrue="1">
      <formula>AZ21</formula>
    </cfRule>
  </conditionalFormatting>
  <conditionalFormatting sqref="P18">
    <cfRule type="cellIs" priority="45" dxfId="0" operator="lessThan" stopIfTrue="1">
      <formula>P19</formula>
    </cfRule>
  </conditionalFormatting>
  <conditionalFormatting sqref="P20">
    <cfRule type="cellIs" priority="44" dxfId="0" operator="lessThan" stopIfTrue="1">
      <formula>P21</formula>
    </cfRule>
  </conditionalFormatting>
  <conditionalFormatting sqref="AB18">
    <cfRule type="cellIs" priority="43" dxfId="0" operator="lessThan" stopIfTrue="1">
      <formula>AB19</formula>
    </cfRule>
  </conditionalFormatting>
  <conditionalFormatting sqref="AB20">
    <cfRule type="cellIs" priority="42" dxfId="0" operator="lessThan" stopIfTrue="1">
      <formula>AB21</formula>
    </cfRule>
  </conditionalFormatting>
  <conditionalFormatting sqref="H18">
    <cfRule type="cellIs" priority="38" dxfId="0" operator="lessThan" stopIfTrue="1">
      <formula>H19</formula>
    </cfRule>
  </conditionalFormatting>
  <conditionalFormatting sqref="H12">
    <cfRule type="cellIs" priority="39" dxfId="0" operator="lessThan" stopIfTrue="1">
      <formula>H10+H11-(0.01*(H10+H11))</formula>
    </cfRule>
  </conditionalFormatting>
  <conditionalFormatting sqref="H15">
    <cfRule type="cellIs" priority="40" dxfId="0" operator="lessThan" stopIfTrue="1">
      <formula>H16+H18+H20+H17+H22-(0.01*(H16+H18+H20+H17+H22))</formula>
    </cfRule>
    <cfRule type="cellIs" priority="41" dxfId="0" operator="lessThan" stopIfTrue="1">
      <formula>H12+H13-H14-(0.01*(H12+H13-H14))</formula>
    </cfRule>
  </conditionalFormatting>
  <conditionalFormatting sqref="H20">
    <cfRule type="cellIs" priority="37" dxfId="0" operator="lessThan" stopIfTrue="1">
      <formula>H21</formula>
    </cfRule>
  </conditionalFormatting>
  <conditionalFormatting sqref="J18">
    <cfRule type="cellIs" priority="33" dxfId="0" operator="lessThan" stopIfTrue="1">
      <formula>J19</formula>
    </cfRule>
  </conditionalFormatting>
  <conditionalFormatting sqref="J12">
    <cfRule type="cellIs" priority="34" dxfId="0" operator="lessThan" stopIfTrue="1">
      <formula>J10+J11-(0.01*(J10+J11))</formula>
    </cfRule>
  </conditionalFormatting>
  <conditionalFormatting sqref="J15">
    <cfRule type="cellIs" priority="35" dxfId="0" operator="lessThan" stopIfTrue="1">
      <formula>J16+J18+J20+J17+J22-(0.01*(J16+J18+J20+J17+J22))</formula>
    </cfRule>
    <cfRule type="cellIs" priority="36" dxfId="0" operator="lessThan" stopIfTrue="1">
      <formula>J12+J13-J14-(0.01*(J12+J13-J14))</formula>
    </cfRule>
  </conditionalFormatting>
  <conditionalFormatting sqref="J20">
    <cfRule type="cellIs" priority="32" dxfId="0" operator="lessThan" stopIfTrue="1">
      <formula>J21</formula>
    </cfRule>
  </conditionalFormatting>
  <conditionalFormatting sqref="L18">
    <cfRule type="cellIs" priority="28" dxfId="0" operator="lessThan" stopIfTrue="1">
      <formula>L19</formula>
    </cfRule>
  </conditionalFormatting>
  <conditionalFormatting sqref="L12">
    <cfRule type="cellIs" priority="29" dxfId="0" operator="lessThan" stopIfTrue="1">
      <formula>L10+L11-(0.01*(L10+L11))</formula>
    </cfRule>
  </conditionalFormatting>
  <conditionalFormatting sqref="L15">
    <cfRule type="cellIs" priority="30" dxfId="0" operator="lessThan" stopIfTrue="1">
      <formula>L16+L18+L20+L17+L22-(0.01*(L16+L18+L20+L17+L22))</formula>
    </cfRule>
    <cfRule type="cellIs" priority="31" dxfId="0" operator="lessThan" stopIfTrue="1">
      <formula>L12+L13-L14-(0.01*(L12+L13-L14))</formula>
    </cfRule>
  </conditionalFormatting>
  <conditionalFormatting sqref="L20">
    <cfRule type="cellIs" priority="27" dxfId="0" operator="lessThan" stopIfTrue="1">
      <formula>L21</formula>
    </cfRule>
  </conditionalFormatting>
  <conditionalFormatting sqref="N18">
    <cfRule type="cellIs" priority="23" dxfId="0" operator="lessThan" stopIfTrue="1">
      <formula>N19</formula>
    </cfRule>
  </conditionalFormatting>
  <conditionalFormatting sqref="N12">
    <cfRule type="cellIs" priority="24" dxfId="0" operator="lessThan" stopIfTrue="1">
      <formula>N10+N11-(0.01*(N10+N11))</formula>
    </cfRule>
  </conditionalFormatting>
  <conditionalFormatting sqref="N15">
    <cfRule type="cellIs" priority="25" dxfId="0" operator="lessThan" stopIfTrue="1">
      <formula>N16+N18+N20+N17+N22-(0.01*(N16+N18+N20+N17+N22))</formula>
    </cfRule>
    <cfRule type="cellIs" priority="26" dxfId="0" operator="lessThan" stopIfTrue="1">
      <formula>N12+N13-N14-(0.01*(N12+N13-N14))</formula>
    </cfRule>
  </conditionalFormatting>
  <conditionalFormatting sqref="N20">
    <cfRule type="cellIs" priority="22" dxfId="0"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20" dxfId="0" operator="equal" stopIfTrue="1">
      <formula>"&gt; 25%"</formula>
    </cfRule>
  </conditionalFormatting>
  <conditionalFormatting sqref="BI24:BI26 BI10:BI22">
    <cfRule type="cellIs" priority="21" dxfId="0"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19" dxfId="0" operator="equal" stopIfTrue="1">
      <formula>"&lt;&gt;"</formula>
    </cfRule>
  </conditionalFormatting>
  <conditionalFormatting sqref="AV12">
    <cfRule type="cellIs" priority="16" dxfId="0" operator="lessThan" stopIfTrue="1">
      <formula>AV10+AV11-(0.01*(AV10+AV11))</formula>
    </cfRule>
  </conditionalFormatting>
  <conditionalFormatting sqref="AV15">
    <cfRule type="cellIs" priority="17" dxfId="0" operator="lessThan" stopIfTrue="1">
      <formula>AV16+AV18+AV20+AV17+AV22-(0.01*(AV16+AV18+AV20+AV17+AV22))</formula>
    </cfRule>
    <cfRule type="cellIs" priority="18" dxfId="0" operator="lessThan" stopIfTrue="1">
      <formula>AV12+AV13-AV14-(0.01*(AV12+AV13-AV14))</formula>
    </cfRule>
  </conditionalFormatting>
  <conditionalFormatting sqref="AV18">
    <cfRule type="cellIs" priority="12" dxfId="0" operator="lessThan" stopIfTrue="1">
      <formula>AV19</formula>
    </cfRule>
  </conditionalFormatting>
  <conditionalFormatting sqref="AV20">
    <cfRule type="cellIs" priority="11" dxfId="0" operator="lessThan" stopIfTrue="1">
      <formula>AV21</formula>
    </cfRule>
  </conditionalFormatting>
  <conditionalFormatting sqref="AX18">
    <cfRule type="cellIs" priority="10" dxfId="0" operator="lessThan" stopIfTrue="1">
      <formula>AX19</formula>
    </cfRule>
  </conditionalFormatting>
  <conditionalFormatting sqref="AX20">
    <cfRule type="cellIs" priority="9" dxfId="0" operator="lessThan" stopIfTrue="1">
      <formula>AX21</formula>
    </cfRule>
  </conditionalFormatting>
  <conditionalFormatting sqref="DA10:DA22 DA24:DA26 CY24:CY26 CY10:CY22">
    <cfRule type="cellIs" priority="8" dxfId="0" operator="equal" stopIfTrue="1">
      <formula>"&gt; 25%"</formula>
    </cfRule>
  </conditionalFormatting>
  <conditionalFormatting sqref="DA32 CY32 DA34 CY34 CY38:DA38 CY40:DA41">
    <cfRule type="cellIs" priority="7" dxfId="0" operator="equal" stopIfTrue="1">
      <formula>"&lt;&gt;"</formula>
    </cfRule>
  </conditionalFormatting>
  <conditionalFormatting sqref="CQ9 BS9 CC9 CU9 BY9 CA9 BU9 BW9 CS9 CM9 CO9 CI9 CK9 CE9 CG9 BK9 BM9 BO9 BQ9 CW9">
    <cfRule type="cellIs" priority="5" dxfId="0" operator="equal" stopIfTrue="1">
      <formula>"&gt; 25%"</formula>
    </cfRule>
  </conditionalFormatting>
  <conditionalFormatting sqref="BI9">
    <cfRule type="cellIs" priority="6" dxfId="0" operator="equal" stopIfTrue="1">
      <formula>"&gt; 100%"</formula>
    </cfRule>
  </conditionalFormatting>
  <conditionalFormatting sqref="DA9 CY9">
    <cfRule type="cellIs" priority="4" dxfId="0" operator="equal" stopIfTrue="1">
      <formula>"&gt; 25%"</formula>
    </cfRule>
  </conditionalFormatting>
  <conditionalFormatting sqref="AX15">
    <cfRule type="cellIs" priority="193" dxfId="0" operator="lessThan" stopIfTrue="1">
      <formula>AZ16+AZ18+AZ20+AZ17+AZ22-(0.01*(AZ16+AZ18+AZ20+AZ17+AZ22))</formula>
    </cfRule>
    <cfRule type="cellIs" priority="194" dxfId="0" operator="lessThan" stopIfTrue="1">
      <formula>AX12+AX13-AX14-(0.01*(AX12+AX13-AX14))</formula>
    </cfRule>
  </conditionalFormatting>
  <conditionalFormatting sqref="AZ12">
    <cfRule type="cellIs" priority="1" dxfId="0" operator="lessThan" stopIfTrue="1">
      <formula>AZ10+AZ11-(0.01*(AZ10+AZ11))</formula>
    </cfRule>
  </conditionalFormatting>
  <conditionalFormatting sqref="AZ15">
    <cfRule type="cellIs" priority="2" dxfId="0" operator="lessThan" stopIfTrue="1">
      <formula>AZ16+AZ18+AZ20+AZ17+AZ22-(0.01*(AZ16+AZ18+AZ20+AZ17+AZ22))</formula>
    </cfRule>
    <cfRule type="cellIs" priority="3" dxfId="0" operator="lessThan" stopIfTrue="1">
      <formula>AZ12+AZ13-AZ14-(0.01*(AZ12+AZ13-AZ14))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9.140625" style="452" hidden="1" customWidth="1"/>
    <col min="2" max="2" width="13.0039062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48" t="s">
        <v>74</v>
      </c>
      <c r="D1" s="1048"/>
      <c r="E1" s="1048"/>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144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5"/>
      <c r="CH4" s="1035"/>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c r="I9" s="184"/>
      <c r="J9" s="694"/>
      <c r="K9" s="184"/>
      <c r="L9" s="694"/>
      <c r="M9" s="184"/>
      <c r="N9" s="694"/>
      <c r="O9" s="184"/>
      <c r="P9" s="694"/>
      <c r="Q9" s="184"/>
      <c r="R9" s="694"/>
      <c r="S9" s="184"/>
      <c r="T9" s="694"/>
      <c r="U9" s="184"/>
      <c r="V9" s="694"/>
      <c r="W9" s="184"/>
      <c r="X9" s="694"/>
      <c r="Y9" s="184"/>
      <c r="Z9" s="694">
        <v>6.46999979019165</v>
      </c>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7"/>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0"/>
    </row>
    <row r="10" spans="2:106"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c r="U10" s="178"/>
      <c r="V10" s="705"/>
      <c r="W10" s="178"/>
      <c r="X10" s="705"/>
      <c r="Y10" s="178"/>
      <c r="Z10" s="705">
        <v>6.039999961853027</v>
      </c>
      <c r="AA10" s="178" t="s">
        <v>328</v>
      </c>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6"/>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v>5.909999847412109</v>
      </c>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6"/>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c r="U12" s="178"/>
      <c r="V12" s="705"/>
      <c r="W12" s="178"/>
      <c r="X12" s="705"/>
      <c r="Y12" s="178"/>
      <c r="Z12" s="705">
        <v>2.0299999713897705</v>
      </c>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6"/>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c r="U13" s="178"/>
      <c r="V13" s="705"/>
      <c r="W13" s="178"/>
      <c r="X13" s="705"/>
      <c r="Y13" s="178"/>
      <c r="Z13" s="705">
        <v>2.759999990463257</v>
      </c>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6"/>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c r="U14" s="178"/>
      <c r="V14" s="705"/>
      <c r="W14" s="178"/>
      <c r="X14" s="705"/>
      <c r="Y14" s="178"/>
      <c r="Z14" s="705">
        <v>7.909999847412109</v>
      </c>
      <c r="AA14" s="178" t="s">
        <v>330</v>
      </c>
      <c r="AB14" s="705"/>
      <c r="AC14" s="178"/>
      <c r="AD14" s="705"/>
      <c r="AE14" s="178"/>
      <c r="AF14" s="705"/>
      <c r="AG14" s="178"/>
      <c r="AH14" s="705"/>
      <c r="AI14" s="178"/>
      <c r="AJ14" s="705"/>
      <c r="AK14" s="178"/>
      <c r="AL14" s="705"/>
      <c r="AM14" s="178"/>
      <c r="AN14" s="705"/>
      <c r="AO14" s="178"/>
      <c r="AP14" s="705"/>
      <c r="AQ14" s="178"/>
      <c r="AR14" s="705"/>
      <c r="AS14" s="178"/>
      <c r="AT14" s="705"/>
      <c r="AU14" s="178"/>
      <c r="AV14" s="705"/>
      <c r="AW14" s="178"/>
      <c r="AX14" s="705"/>
      <c r="AY14" s="178"/>
      <c r="AZ14" s="705"/>
      <c r="BA14" s="178"/>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6"/>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c r="U15" s="178"/>
      <c r="V15" s="705"/>
      <c r="W15" s="178"/>
      <c r="X15" s="705"/>
      <c r="Y15" s="178"/>
      <c r="Z15" s="705">
        <v>68.86000061035156</v>
      </c>
      <c r="AA15" s="178" t="s">
        <v>331</v>
      </c>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6"/>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1004" t="s">
        <v>23</v>
      </c>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10"/>
      <c r="AS19" s="1010"/>
      <c r="AT19" s="1010"/>
      <c r="AU19" s="1010"/>
      <c r="AV19" s="1010"/>
      <c r="AW19" s="1010"/>
      <c r="AX19" s="1010"/>
      <c r="AY19" s="1010"/>
      <c r="AZ19" s="1010"/>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997" t="s">
        <v>236</v>
      </c>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581"/>
      <c r="AW20" s="581"/>
      <c r="AX20" s="581"/>
      <c r="AY20" s="581"/>
      <c r="AZ20" s="581"/>
      <c r="BA20" s="567"/>
      <c r="BB20" s="567"/>
      <c r="BC20" s="398"/>
      <c r="BD20" s="491">
        <v>10</v>
      </c>
      <c r="BE20" s="492" t="s">
        <v>216</v>
      </c>
      <c r="BF20" s="233" t="s">
        <v>126</v>
      </c>
      <c r="BG20" s="758">
        <f>F9+F10+F11+F12+F13+F14+F15</f>
        <v>0</v>
      </c>
      <c r="BH20" s="758"/>
      <c r="BI20" s="758">
        <f>H9+H10+H11+H12+H13+H14+H15</f>
        <v>0</v>
      </c>
      <c r="BJ20" s="758"/>
      <c r="BK20" s="758">
        <f>J9+J10+J11+J12+J13+J14+J15</f>
        <v>0</v>
      </c>
      <c r="BL20" s="758"/>
      <c r="BM20" s="758">
        <f>L9+L10+L11+L12+L13+L14+L15</f>
        <v>0</v>
      </c>
      <c r="BN20" s="758"/>
      <c r="BO20" s="758">
        <f>N9+N10+N11+N12+N13+N14+N15</f>
        <v>0</v>
      </c>
      <c r="BP20" s="758"/>
      <c r="BQ20" s="758">
        <f>P9+P10+P11+P12+P13+P14+P15</f>
        <v>0</v>
      </c>
      <c r="BR20" s="758"/>
      <c r="BS20" s="758">
        <f>R9+R10+R11+R12+R13+R14+R15</f>
        <v>0</v>
      </c>
      <c r="BT20" s="758"/>
      <c r="BU20" s="758">
        <f>T9+T10+T11+T12+T13+T14+T15</f>
        <v>0</v>
      </c>
      <c r="BV20" s="758"/>
      <c r="BW20" s="758">
        <f>V9+V10+V11+V12+V13+V14+V15</f>
        <v>0</v>
      </c>
      <c r="BX20" s="758"/>
      <c r="BY20" s="758">
        <f>X9+X10+X11+X12+X13+X14+X15</f>
        <v>0</v>
      </c>
      <c r="BZ20" s="758"/>
      <c r="CA20" s="758">
        <f>Z9+Z10+Z11+Z12+Z13+Z14+Z15</f>
        <v>99.98000001907349</v>
      </c>
      <c r="CB20" s="758"/>
      <c r="CC20" s="758">
        <f>AB9+AB10+AB11+AB12+AB13+AB14+AB15</f>
        <v>0</v>
      </c>
      <c r="CD20" s="758"/>
      <c r="CE20" s="758">
        <f>AD9+AD10+AD11+AD12+AD13+AD14+AD15</f>
        <v>0</v>
      </c>
      <c r="CF20" s="758"/>
      <c r="CG20" s="758">
        <f>AF9+AF10+AF11+AF12+AF13+AF14+AF15</f>
        <v>0</v>
      </c>
      <c r="CH20" s="758"/>
      <c r="CI20" s="758">
        <f>AH9+AH10+AH11+AH12+AH13+AH14+AH15</f>
        <v>0</v>
      </c>
      <c r="CJ20" s="758"/>
      <c r="CK20" s="758">
        <f>AJ9+AJ10+AJ11+AJ12+AJ13+AJ14+AJ15</f>
        <v>0</v>
      </c>
      <c r="CL20" s="758"/>
      <c r="CM20" s="758">
        <f>AL9+AL10+AL11+AL12+AL13+AL14+AL15</f>
        <v>0</v>
      </c>
      <c r="CN20" s="758"/>
      <c r="CO20" s="758">
        <f>AN9+AN10+AN11+AN12+AN13+AN14+AN15</f>
        <v>0</v>
      </c>
      <c r="CP20" s="758"/>
      <c r="CQ20" s="758">
        <f>AP9+AP10+AP11+AP12+AP13+AP14+AP15</f>
        <v>0</v>
      </c>
      <c r="CR20" s="759"/>
      <c r="CS20" s="758">
        <f>AR9+AR10+AR11+AR12+AR13+AR14+AR15</f>
        <v>0</v>
      </c>
      <c r="CT20" s="758"/>
      <c r="CU20" s="758">
        <f>AT9+AT10+AT11+AT12+AT13+AT14+AT15</f>
        <v>0</v>
      </c>
      <c r="CV20" s="758"/>
      <c r="CW20" s="758">
        <f>AV9+AV10+AV11+AV12+AV13+AV14+AV15</f>
        <v>0</v>
      </c>
      <c r="CX20" s="758"/>
      <c r="CY20" s="758">
        <f>AX9+AX10+AX11+AX12+AX13+AX14+AX15</f>
        <v>0</v>
      </c>
      <c r="CZ20" s="758"/>
      <c r="DA20" s="758">
        <f>AZ9+AZ10+AZ11+AZ12+AZ13+AZ14+AZ15</f>
        <v>0</v>
      </c>
      <c r="DB20" s="759"/>
      <c r="DC20" s="2"/>
      <c r="DD20" s="2"/>
      <c r="DE20" s="2"/>
      <c r="DF20" s="2"/>
      <c r="DG20" s="2"/>
      <c r="DH20" s="2"/>
      <c r="DI20" s="2"/>
      <c r="DJ20" s="2"/>
      <c r="DK20" s="2"/>
      <c r="DL20" s="2"/>
      <c r="DM20" s="2"/>
      <c r="DN20" s="2"/>
      <c r="DO20" s="2"/>
      <c r="DP20" s="2"/>
    </row>
    <row r="21" spans="1:106" ht="16.5" customHeight="1">
      <c r="A21" s="401"/>
      <c r="C21" s="271"/>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ok</v>
      </c>
      <c r="CB21" s="451"/>
      <c r="CC21" s="451" t="str">
        <f>IF(OR(ISBLANK(AB9),ISBLANK(AB10),ISBLANK(AB11),ISBLANK(AB12),ISBLANK(AB13),ISBLANK(AB14),ISBLANK(AB15)),"N/A",IF(ROUND(CC20,0)=100,"ok","&lt;&gt;"))</f>
        <v>N/A</v>
      </c>
      <c r="CD21" s="451"/>
      <c r="CE21" s="451" t="str">
        <f>IF(OR(ISBLANK(AD9),ISBLANK(AD10),ISBLANK(AD11),ISBLANK(AD12),ISBLANK(AD13),ISBLANK(AD14),ISBLANK(AD15)),"N/A",IF(ROUND(CE20,0)=100,"ok","&lt;&gt;"))</f>
        <v>N/A</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N/A</v>
      </c>
      <c r="CV21" s="451"/>
      <c r="CW21" s="451" t="str">
        <f>IF(OR(ISBLANK(AV9),ISBLANK(AV10),ISBLANK(AV11),ISBLANK(AV12),ISBLANK(AV13),ISBLANK(AV14),ISBLANK(AV15)),"N/A",IF(ROUND(CW20,0)=100,"ok","&lt;&gt;"))</f>
        <v>N/A</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N/A</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20" t="s">
        <v>122</v>
      </c>
      <c r="D25" s="1042" t="s">
        <v>123</v>
      </c>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4"/>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v>1</v>
      </c>
      <c r="B26" s="661">
        <v>3282</v>
      </c>
      <c r="C26" s="921" t="s">
        <v>328</v>
      </c>
      <c r="D26" s="1045" t="s">
        <v>332</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1046"/>
      <c r="AU26" s="1046"/>
      <c r="AV26" s="1046"/>
      <c r="AW26" s="1046"/>
      <c r="AX26" s="1046"/>
      <c r="AY26" s="1046"/>
      <c r="AZ26" s="1046"/>
      <c r="BA26" s="1046"/>
      <c r="BB26" s="1047"/>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v>1</v>
      </c>
      <c r="B27" s="661">
        <v>3284</v>
      </c>
      <c r="C27" s="922" t="s">
        <v>330</v>
      </c>
      <c r="D27" s="1038" t="s">
        <v>333</v>
      </c>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3"/>
      <c r="AU27" s="983"/>
      <c r="AV27" s="983"/>
      <c r="AW27" s="983"/>
      <c r="AX27" s="983"/>
      <c r="AY27" s="983"/>
      <c r="AZ27" s="983"/>
      <c r="BA27" s="983"/>
      <c r="BB27" s="985"/>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v>1</v>
      </c>
      <c r="B28" s="661">
        <v>3283</v>
      </c>
      <c r="C28" s="922" t="s">
        <v>331</v>
      </c>
      <c r="D28" s="1038" t="s">
        <v>334</v>
      </c>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1"/>
      <c r="C29" s="922"/>
      <c r="D29" s="1038"/>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1"/>
      <c r="C30" s="922"/>
      <c r="D30" s="1038"/>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1029"/>
      <c r="BE30" s="1029"/>
      <c r="BF30" s="1029"/>
      <c r="BG30" s="1029"/>
      <c r="BH30" s="1029"/>
      <c r="BI30" s="1029"/>
      <c r="BJ30" s="1029"/>
      <c r="BK30" s="1029"/>
      <c r="BL30" s="1029"/>
      <c r="BM30" s="1029"/>
      <c r="BN30" s="1029"/>
      <c r="BO30" s="1029"/>
      <c r="BP30" s="1029"/>
      <c r="BQ30" s="1029"/>
      <c r="BR30" s="1029"/>
      <c r="BS30" s="1029"/>
      <c r="BT30" s="1029"/>
      <c r="BU30" s="1029"/>
      <c r="BV30" s="1029"/>
      <c r="BW30" s="1029"/>
      <c r="BX30" s="1029"/>
      <c r="BY30" s="1029"/>
      <c r="BZ30" s="1029"/>
      <c r="CA30" s="1029"/>
      <c r="CB30" s="1029"/>
      <c r="CC30" s="1029"/>
      <c r="CD30" s="1029"/>
      <c r="CE30" s="1029"/>
      <c r="CF30" s="1029"/>
      <c r="CG30" s="1029"/>
      <c r="CH30" s="1029"/>
      <c r="CI30" s="1029"/>
      <c r="CJ30" s="1029"/>
      <c r="CK30" s="1029"/>
      <c r="CL30" s="1029"/>
      <c r="CM30" s="1029"/>
      <c r="CN30" s="1029"/>
      <c r="CO30" s="279"/>
      <c r="CS30" s="284"/>
      <c r="CT30" s="284"/>
      <c r="CU30" s="279"/>
      <c r="CW30" s="284"/>
      <c r="CX30" s="284"/>
      <c r="CY30" s="279"/>
    </row>
    <row r="31" spans="1:103" ht="16.5" customHeight="1">
      <c r="A31" s="401"/>
      <c r="B31" s="661"/>
      <c r="C31" s="922"/>
      <c r="D31" s="1038"/>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1029"/>
      <c r="BE31" s="1029"/>
      <c r="BF31" s="1029"/>
      <c r="BG31" s="1029"/>
      <c r="BH31" s="1029"/>
      <c r="BI31" s="1029"/>
      <c r="BJ31" s="1029"/>
      <c r="BK31" s="1029"/>
      <c r="BL31" s="1029"/>
      <c r="BM31" s="1029"/>
      <c r="BN31" s="1029"/>
      <c r="BO31" s="1029"/>
      <c r="BP31" s="1029"/>
      <c r="BQ31" s="1029"/>
      <c r="BR31" s="1029"/>
      <c r="BS31" s="1029"/>
      <c r="BT31" s="1029"/>
      <c r="BU31" s="1029"/>
      <c r="BV31" s="1029"/>
      <c r="BW31" s="1029"/>
      <c r="BX31" s="1029"/>
      <c r="BY31" s="1029"/>
      <c r="BZ31" s="1029"/>
      <c r="CA31" s="1029"/>
      <c r="CB31" s="1029"/>
      <c r="CC31" s="1029"/>
      <c r="CD31" s="1029"/>
      <c r="CE31" s="1029"/>
      <c r="CF31" s="1029"/>
      <c r="CG31" s="1029"/>
      <c r="CH31" s="1029"/>
      <c r="CI31" s="1029"/>
      <c r="CJ31" s="1029"/>
      <c r="CK31" s="1029"/>
      <c r="CL31" s="1029"/>
      <c r="CM31" s="1029"/>
      <c r="CN31" s="1029"/>
      <c r="CO31" s="279"/>
      <c r="CS31" s="284"/>
      <c r="CT31" s="284"/>
      <c r="CU31" s="279"/>
      <c r="CW31" s="284"/>
      <c r="CX31" s="284"/>
      <c r="CY31" s="279"/>
    </row>
    <row r="32" spans="1:103" ht="16.5" customHeight="1">
      <c r="A32" s="401"/>
      <c r="B32" s="661"/>
      <c r="C32" s="922"/>
      <c r="D32" s="1038"/>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1029"/>
      <c r="BE32" s="1029"/>
      <c r="BF32" s="1029"/>
      <c r="BG32" s="1029"/>
      <c r="BH32" s="1029"/>
      <c r="BI32" s="1029"/>
      <c r="BJ32" s="1029"/>
      <c r="BK32" s="1029"/>
      <c r="BL32" s="1029"/>
      <c r="BM32" s="1029"/>
      <c r="BN32" s="1029"/>
      <c r="BO32" s="1029"/>
      <c r="BP32" s="1029"/>
      <c r="BQ32" s="1029"/>
      <c r="BR32" s="1029"/>
      <c r="BS32" s="1029"/>
      <c r="BT32" s="1029"/>
      <c r="BU32" s="1029"/>
      <c r="BV32" s="1029"/>
      <c r="BW32" s="1029"/>
      <c r="BX32" s="1029"/>
      <c r="BY32" s="1029"/>
      <c r="BZ32" s="1029"/>
      <c r="CA32" s="1029"/>
      <c r="CB32" s="1029"/>
      <c r="CC32" s="1029"/>
      <c r="CD32" s="1029"/>
      <c r="CE32" s="1029"/>
      <c r="CF32" s="1029"/>
      <c r="CG32" s="1029"/>
      <c r="CH32" s="1029"/>
      <c r="CI32" s="1029"/>
      <c r="CJ32" s="1029"/>
      <c r="CK32" s="1029"/>
      <c r="CL32" s="1029"/>
      <c r="CM32" s="1029"/>
      <c r="CN32" s="1029"/>
      <c r="CO32" s="279"/>
      <c r="CS32" s="284"/>
      <c r="CT32" s="284"/>
      <c r="CU32" s="279"/>
      <c r="CW32" s="284"/>
      <c r="CX32" s="284"/>
      <c r="CY32" s="279"/>
    </row>
    <row r="33" spans="1:103" ht="16.5" customHeight="1">
      <c r="A33" s="401"/>
      <c r="B33" s="661"/>
      <c r="C33" s="922"/>
      <c r="D33" s="1038"/>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1029"/>
      <c r="BE33" s="1029"/>
      <c r="BF33" s="1029"/>
      <c r="BG33" s="1029"/>
      <c r="BH33" s="1029"/>
      <c r="BI33" s="1029"/>
      <c r="BJ33" s="1029"/>
      <c r="BK33" s="1029"/>
      <c r="BL33" s="1029"/>
      <c r="BM33" s="1029"/>
      <c r="BN33" s="1029"/>
      <c r="BO33" s="1029"/>
      <c r="BP33" s="1029"/>
      <c r="BQ33" s="1029"/>
      <c r="BR33" s="1029"/>
      <c r="BS33" s="1029"/>
      <c r="BT33" s="1029"/>
      <c r="BU33" s="1029"/>
      <c r="BV33" s="1029"/>
      <c r="BW33" s="1029"/>
      <c r="BX33" s="1029"/>
      <c r="BY33" s="1029"/>
      <c r="BZ33" s="1029"/>
      <c r="CA33" s="1029"/>
      <c r="CB33" s="1029"/>
      <c r="CC33" s="1029"/>
      <c r="CD33" s="1029"/>
      <c r="CE33" s="1029"/>
      <c r="CF33" s="1029"/>
      <c r="CG33" s="1029"/>
      <c r="CH33" s="1029"/>
      <c r="CI33" s="1029"/>
      <c r="CJ33" s="1029"/>
      <c r="CK33" s="1029"/>
      <c r="CL33" s="1029"/>
      <c r="CM33" s="1029"/>
      <c r="CN33" s="1029"/>
      <c r="CO33" s="279"/>
      <c r="CS33" s="284"/>
      <c r="CT33" s="284"/>
      <c r="CU33" s="279"/>
      <c r="CW33" s="284"/>
      <c r="CX33" s="284"/>
      <c r="CY33" s="279"/>
    </row>
    <row r="34" spans="1:103" ht="16.5" customHeight="1">
      <c r="A34" s="401"/>
      <c r="B34" s="661"/>
      <c r="C34" s="922"/>
      <c r="D34" s="1038"/>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1029"/>
      <c r="BE34" s="1029"/>
      <c r="BF34" s="1029"/>
      <c r="BG34" s="1029"/>
      <c r="BH34" s="1029"/>
      <c r="BI34" s="1029"/>
      <c r="BJ34" s="1029"/>
      <c r="BK34" s="1029"/>
      <c r="BL34" s="1029"/>
      <c r="BM34" s="1029"/>
      <c r="BN34" s="1029"/>
      <c r="BO34" s="1029"/>
      <c r="BP34" s="1029"/>
      <c r="BQ34" s="1029"/>
      <c r="BR34" s="1029"/>
      <c r="BS34" s="1029"/>
      <c r="BT34" s="1029"/>
      <c r="BU34" s="1029"/>
      <c r="BV34" s="1029"/>
      <c r="BW34" s="1029"/>
      <c r="BX34" s="1029"/>
      <c r="BY34" s="1029"/>
      <c r="BZ34" s="1029"/>
      <c r="CA34" s="1029"/>
      <c r="CB34" s="1029"/>
      <c r="CC34" s="1029"/>
      <c r="CD34" s="1029"/>
      <c r="CE34" s="1029"/>
      <c r="CF34" s="1029"/>
      <c r="CG34" s="1029"/>
      <c r="CH34" s="1029"/>
      <c r="CI34" s="1029"/>
      <c r="CJ34" s="1029"/>
      <c r="CK34" s="1029"/>
      <c r="CL34" s="1029"/>
      <c r="CM34" s="1029"/>
      <c r="CN34" s="1029"/>
      <c r="CO34" s="279"/>
      <c r="CS34" s="284"/>
      <c r="CT34" s="284"/>
      <c r="CU34" s="279"/>
      <c r="CW34" s="284"/>
      <c r="CX34" s="284"/>
      <c r="CY34" s="279"/>
    </row>
    <row r="35" spans="1:103" ht="16.5" customHeight="1">
      <c r="A35" s="401"/>
      <c r="B35" s="661"/>
      <c r="C35" s="922"/>
      <c r="D35" s="1038"/>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1029"/>
      <c r="BE35" s="1029"/>
      <c r="BF35" s="1029"/>
      <c r="BG35" s="1029"/>
      <c r="BH35" s="1029"/>
      <c r="BI35" s="1029"/>
      <c r="BJ35" s="1029"/>
      <c r="BK35" s="1029"/>
      <c r="BL35" s="1029"/>
      <c r="BM35" s="1029"/>
      <c r="BN35" s="1029"/>
      <c r="BO35" s="1029"/>
      <c r="BP35" s="1029"/>
      <c r="BQ35" s="1029"/>
      <c r="BR35" s="1029"/>
      <c r="BS35" s="1029"/>
      <c r="BT35" s="1029"/>
      <c r="BU35" s="1029"/>
      <c r="BV35" s="1029"/>
      <c r="BW35" s="1029"/>
      <c r="BX35" s="1029"/>
      <c r="BY35" s="1029"/>
      <c r="BZ35" s="1029"/>
      <c r="CA35" s="1029"/>
      <c r="CB35" s="1029"/>
      <c r="CC35" s="1029"/>
      <c r="CD35" s="1029"/>
      <c r="CE35" s="1029"/>
      <c r="CF35" s="1029"/>
      <c r="CG35" s="1029"/>
      <c r="CH35" s="1029"/>
      <c r="CI35" s="1029"/>
      <c r="CJ35" s="1029"/>
      <c r="CK35" s="1029"/>
      <c r="CL35" s="1029"/>
      <c r="CM35" s="1029"/>
      <c r="CN35" s="1029"/>
      <c r="CO35" s="279"/>
      <c r="CS35" s="284"/>
      <c r="CT35" s="284"/>
      <c r="CU35" s="279"/>
      <c r="CW35" s="284"/>
      <c r="CX35" s="284"/>
      <c r="CY35" s="279"/>
    </row>
    <row r="36" spans="1:103" ht="16.5" customHeight="1">
      <c r="A36" s="401"/>
      <c r="B36" s="661"/>
      <c r="C36" s="922"/>
      <c r="D36" s="1038"/>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1029"/>
      <c r="BE36" s="1029"/>
      <c r="BF36" s="1029"/>
      <c r="BG36" s="1029"/>
      <c r="BH36" s="1029"/>
      <c r="BI36" s="1029"/>
      <c r="BJ36" s="1029"/>
      <c r="BK36" s="1029"/>
      <c r="BL36" s="1029"/>
      <c r="BM36" s="1029"/>
      <c r="BN36" s="1029"/>
      <c r="BO36" s="1029"/>
      <c r="BP36" s="1029"/>
      <c r="BQ36" s="1029"/>
      <c r="BR36" s="1029"/>
      <c r="BS36" s="1029"/>
      <c r="BT36" s="1029"/>
      <c r="BU36" s="1029"/>
      <c r="BV36" s="1029"/>
      <c r="BW36" s="1029"/>
      <c r="BX36" s="1029"/>
      <c r="BY36" s="1029"/>
      <c r="BZ36" s="1029"/>
      <c r="CA36" s="1029"/>
      <c r="CB36" s="1029"/>
      <c r="CC36" s="1029"/>
      <c r="CD36" s="1029"/>
      <c r="CE36" s="1029"/>
      <c r="CF36" s="1029"/>
      <c r="CG36" s="1029"/>
      <c r="CH36" s="1029"/>
      <c r="CI36" s="1029"/>
      <c r="CJ36" s="1029"/>
      <c r="CK36" s="1029"/>
      <c r="CL36" s="1029"/>
      <c r="CM36" s="1029"/>
      <c r="CN36" s="1029"/>
      <c r="CO36" s="279"/>
      <c r="CS36" s="284"/>
      <c r="CT36" s="284"/>
      <c r="CU36" s="279"/>
      <c r="CW36" s="284"/>
      <c r="CX36" s="284"/>
      <c r="CY36" s="279"/>
    </row>
    <row r="37" spans="1:103" ht="16.5" customHeight="1">
      <c r="A37" s="401"/>
      <c r="B37" s="661"/>
      <c r="C37" s="922"/>
      <c r="D37" s="1038"/>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29"/>
      <c r="BZ37" s="1029"/>
      <c r="CA37" s="1029"/>
      <c r="CB37" s="1029"/>
      <c r="CC37" s="1029"/>
      <c r="CD37" s="1029"/>
      <c r="CE37" s="1029"/>
      <c r="CF37" s="1029"/>
      <c r="CG37" s="1029"/>
      <c r="CH37" s="1029"/>
      <c r="CI37" s="1029"/>
      <c r="CJ37" s="1029"/>
      <c r="CK37" s="1029"/>
      <c r="CL37" s="1029"/>
      <c r="CM37" s="1029"/>
      <c r="CN37" s="1029"/>
      <c r="CO37" s="279"/>
      <c r="CS37" s="284"/>
      <c r="CT37" s="284"/>
      <c r="CU37" s="279"/>
      <c r="CW37" s="284"/>
      <c r="CX37" s="284"/>
      <c r="CY37" s="279"/>
    </row>
    <row r="38" spans="1:103" ht="16.5" customHeight="1">
      <c r="A38" s="401"/>
      <c r="B38" s="661"/>
      <c r="C38" s="922"/>
      <c r="D38" s="1038"/>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1029"/>
      <c r="BE38" s="1029"/>
      <c r="BF38" s="1029"/>
      <c r="BG38" s="1029"/>
      <c r="BH38" s="1029"/>
      <c r="BI38" s="1029"/>
      <c r="BJ38" s="1029"/>
      <c r="BK38" s="1029"/>
      <c r="BL38" s="1029"/>
      <c r="BM38" s="1029"/>
      <c r="BN38" s="1029"/>
      <c r="BO38" s="1029"/>
      <c r="BP38" s="1029"/>
      <c r="BQ38" s="1029"/>
      <c r="BR38" s="1029"/>
      <c r="BS38" s="1029"/>
      <c r="BT38" s="1029"/>
      <c r="BU38" s="1029"/>
      <c r="BV38" s="1029"/>
      <c r="BW38" s="1029"/>
      <c r="BX38" s="1029"/>
      <c r="BY38" s="1029"/>
      <c r="BZ38" s="1029"/>
      <c r="CA38" s="1029"/>
      <c r="CB38" s="1029"/>
      <c r="CC38" s="1029"/>
      <c r="CD38" s="1029"/>
      <c r="CE38" s="1029"/>
      <c r="CF38" s="1029"/>
      <c r="CG38" s="1029"/>
      <c r="CH38" s="1029"/>
      <c r="CI38" s="1029"/>
      <c r="CJ38" s="1029"/>
      <c r="CK38" s="1029"/>
      <c r="CL38" s="1029"/>
      <c r="CM38" s="1029"/>
      <c r="CN38" s="1029"/>
      <c r="CO38" s="279"/>
      <c r="CS38" s="284"/>
      <c r="CT38" s="284"/>
      <c r="CU38" s="279"/>
      <c r="CW38" s="284"/>
      <c r="CX38" s="284"/>
      <c r="CY38" s="279"/>
    </row>
    <row r="39" spans="1:103" ht="16.5" customHeight="1">
      <c r="A39" s="401"/>
      <c r="B39" s="661"/>
      <c r="C39" s="922"/>
      <c r="D39" s="1038"/>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c r="BX39" s="1029"/>
      <c r="BY39" s="1029"/>
      <c r="BZ39" s="1029"/>
      <c r="CA39" s="1029"/>
      <c r="CB39" s="1029"/>
      <c r="CC39" s="1029"/>
      <c r="CD39" s="1029"/>
      <c r="CE39" s="1029"/>
      <c r="CF39" s="1029"/>
      <c r="CG39" s="1029"/>
      <c r="CH39" s="1029"/>
      <c r="CI39" s="1029"/>
      <c r="CJ39" s="1029"/>
      <c r="CK39" s="1029"/>
      <c r="CL39" s="1029"/>
      <c r="CM39" s="1029"/>
      <c r="CN39" s="1029"/>
      <c r="CO39" s="279"/>
      <c r="CS39" s="284"/>
      <c r="CT39" s="284"/>
      <c r="CU39" s="279"/>
      <c r="CW39" s="284"/>
      <c r="CX39" s="284"/>
      <c r="CY39" s="279"/>
    </row>
    <row r="40" spans="1:103" ht="16.5" customHeight="1">
      <c r="A40" s="401"/>
      <c r="B40" s="661"/>
      <c r="C40" s="922"/>
      <c r="D40" s="1038"/>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1029"/>
      <c r="BE40" s="1029"/>
      <c r="BF40" s="1029"/>
      <c r="BG40" s="1029"/>
      <c r="BH40" s="1029"/>
      <c r="BI40" s="1029"/>
      <c r="BJ40" s="1029"/>
      <c r="BK40" s="1029"/>
      <c r="BL40" s="1029"/>
      <c r="BM40" s="1029"/>
      <c r="BN40" s="1029"/>
      <c r="BO40" s="1029"/>
      <c r="BP40" s="1029"/>
      <c r="BQ40" s="1029"/>
      <c r="BR40" s="1029"/>
      <c r="BS40" s="1029"/>
      <c r="BT40" s="1029"/>
      <c r="BU40" s="1029"/>
      <c r="BV40" s="1029"/>
      <c r="BW40" s="1029"/>
      <c r="BX40" s="1029"/>
      <c r="BY40" s="1029"/>
      <c r="BZ40" s="1029"/>
      <c r="CA40" s="1029"/>
      <c r="CB40" s="1029"/>
      <c r="CC40" s="1029"/>
      <c r="CD40" s="1029"/>
      <c r="CE40" s="1029"/>
      <c r="CF40" s="1029"/>
      <c r="CG40" s="1029"/>
      <c r="CH40" s="1029"/>
      <c r="CI40" s="1029"/>
      <c r="CJ40" s="1029"/>
      <c r="CK40" s="1029"/>
      <c r="CL40" s="1029"/>
      <c r="CM40" s="1029"/>
      <c r="CN40" s="1029"/>
      <c r="CO40" s="279"/>
      <c r="CS40" s="284"/>
      <c r="CT40" s="284"/>
      <c r="CU40" s="279"/>
      <c r="CW40" s="284"/>
      <c r="CX40" s="284"/>
      <c r="CY40" s="279"/>
    </row>
    <row r="41" spans="1:103" ht="16.5" customHeight="1">
      <c r="A41" s="401"/>
      <c r="B41" s="661"/>
      <c r="C41" s="922"/>
      <c r="D41" s="1038"/>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1029"/>
      <c r="BE41" s="1029"/>
      <c r="BF41" s="1029"/>
      <c r="BG41" s="1029"/>
      <c r="BH41" s="1029"/>
      <c r="BI41" s="1029"/>
      <c r="BJ41" s="1029"/>
      <c r="BK41" s="1029"/>
      <c r="BL41" s="1029"/>
      <c r="BM41" s="1029"/>
      <c r="BN41" s="1029"/>
      <c r="BO41" s="1029"/>
      <c r="BP41" s="1029"/>
      <c r="BQ41" s="1029"/>
      <c r="BR41" s="1029"/>
      <c r="BS41" s="1029"/>
      <c r="BT41" s="1029"/>
      <c r="BU41" s="1029"/>
      <c r="BV41" s="1029"/>
      <c r="BW41" s="1029"/>
      <c r="BX41" s="1029"/>
      <c r="BY41" s="1029"/>
      <c r="BZ41" s="1029"/>
      <c r="CA41" s="1029"/>
      <c r="CB41" s="1029"/>
      <c r="CC41" s="1029"/>
      <c r="CD41" s="1029"/>
      <c r="CE41" s="1029"/>
      <c r="CF41" s="1029"/>
      <c r="CG41" s="1029"/>
      <c r="CH41" s="1029"/>
      <c r="CI41" s="1029"/>
      <c r="CJ41" s="1029"/>
      <c r="CK41" s="1029"/>
      <c r="CL41" s="1029"/>
      <c r="CM41" s="1029"/>
      <c r="CN41" s="1029"/>
      <c r="CO41" s="279"/>
      <c r="CS41" s="284"/>
      <c r="CT41" s="284"/>
      <c r="CU41" s="279"/>
      <c r="CW41" s="284"/>
      <c r="CX41" s="284"/>
      <c r="CY41" s="279"/>
    </row>
    <row r="42" spans="1:103" ht="16.5" customHeight="1">
      <c r="A42" s="401"/>
      <c r="B42" s="661"/>
      <c r="C42" s="922"/>
      <c r="D42" s="1038"/>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1029"/>
      <c r="BE42" s="1029"/>
      <c r="BF42" s="1029"/>
      <c r="BG42" s="1029"/>
      <c r="BH42" s="1029"/>
      <c r="BI42" s="1029"/>
      <c r="BJ42" s="1029"/>
      <c r="BK42" s="1029"/>
      <c r="BL42" s="1029"/>
      <c r="BM42" s="1029"/>
      <c r="BN42" s="1029"/>
      <c r="BO42" s="1029"/>
      <c r="BP42" s="1029"/>
      <c r="BQ42" s="1029"/>
      <c r="BR42" s="1029"/>
      <c r="BS42" s="1029"/>
      <c r="BT42" s="1029"/>
      <c r="BU42" s="1029"/>
      <c r="BV42" s="1029"/>
      <c r="BW42" s="1029"/>
      <c r="BX42" s="1029"/>
      <c r="BY42" s="1029"/>
      <c r="BZ42" s="1029"/>
      <c r="CA42" s="1029"/>
      <c r="CB42" s="1029"/>
      <c r="CC42" s="1029"/>
      <c r="CD42" s="1029"/>
      <c r="CE42" s="1029"/>
      <c r="CF42" s="1029"/>
      <c r="CG42" s="1029"/>
      <c r="CH42" s="1029"/>
      <c r="CI42" s="1029"/>
      <c r="CJ42" s="1029"/>
      <c r="CK42" s="1029"/>
      <c r="CL42" s="1029"/>
      <c r="CM42" s="1029"/>
      <c r="CN42" s="1029"/>
      <c r="CO42" s="279"/>
      <c r="CS42" s="284"/>
      <c r="CT42" s="284"/>
      <c r="CU42" s="279"/>
      <c r="CW42" s="284"/>
      <c r="CX42" s="284"/>
      <c r="CY42" s="279"/>
    </row>
    <row r="43" spans="1:103" ht="16.5" customHeight="1">
      <c r="A43" s="401"/>
      <c r="B43" s="661"/>
      <c r="C43" s="922"/>
      <c r="D43" s="1038"/>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H43" s="1029"/>
      <c r="CI43" s="1029"/>
      <c r="CJ43" s="1029"/>
      <c r="CK43" s="1029"/>
      <c r="CL43" s="1029"/>
      <c r="CM43" s="1029"/>
      <c r="CN43" s="1029"/>
      <c r="CO43" s="279"/>
      <c r="CS43" s="284"/>
      <c r="CT43" s="284"/>
      <c r="CU43" s="279"/>
      <c r="CW43" s="284"/>
      <c r="CX43" s="284"/>
      <c r="CY43" s="279"/>
    </row>
    <row r="44" spans="1:103" ht="16.5" customHeight="1">
      <c r="A44" s="401"/>
      <c r="B44" s="661"/>
      <c r="C44" s="922"/>
      <c r="D44" s="1038"/>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1029"/>
      <c r="CJ44" s="1029"/>
      <c r="CK44" s="1029"/>
      <c r="CL44" s="1029"/>
      <c r="CM44" s="1029"/>
      <c r="CN44" s="1029"/>
      <c r="CO44" s="279"/>
      <c r="CS44" s="284"/>
      <c r="CT44" s="284"/>
      <c r="CU44" s="279"/>
      <c r="CW44" s="284"/>
      <c r="CX44" s="284"/>
      <c r="CY44" s="279"/>
    </row>
    <row r="45" spans="1:103" ht="16.5" customHeight="1">
      <c r="A45" s="401"/>
      <c r="B45" s="661"/>
      <c r="C45" s="922"/>
      <c r="D45" s="1038"/>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1029"/>
      <c r="BE45" s="1029"/>
      <c r="BF45" s="1029"/>
      <c r="BG45" s="1029"/>
      <c r="BH45" s="1029"/>
      <c r="BI45" s="1029"/>
      <c r="BJ45" s="1029"/>
      <c r="BK45" s="1029"/>
      <c r="BL45" s="1029"/>
      <c r="BM45" s="1029"/>
      <c r="BN45" s="1029"/>
      <c r="BO45" s="1029"/>
      <c r="BP45" s="1029"/>
      <c r="BQ45" s="1029"/>
      <c r="BR45" s="1029"/>
      <c r="BS45" s="1029"/>
      <c r="BT45" s="1029"/>
      <c r="BU45" s="1029"/>
      <c r="BV45" s="1029"/>
      <c r="BW45" s="1029"/>
      <c r="BX45" s="1029"/>
      <c r="BY45" s="1029"/>
      <c r="BZ45" s="1029"/>
      <c r="CA45" s="1029"/>
      <c r="CB45" s="1029"/>
      <c r="CC45" s="1029"/>
      <c r="CD45" s="1029"/>
      <c r="CE45" s="1029"/>
      <c r="CF45" s="1029"/>
      <c r="CG45" s="1029"/>
      <c r="CH45" s="1029"/>
      <c r="CI45" s="1029"/>
      <c r="CJ45" s="1029"/>
      <c r="CK45" s="1029"/>
      <c r="CL45" s="1029"/>
      <c r="CM45" s="1029"/>
      <c r="CN45" s="1029"/>
      <c r="CO45" s="279"/>
      <c r="CS45" s="284"/>
      <c r="CT45" s="284"/>
      <c r="CU45" s="279"/>
      <c r="CW45" s="284"/>
      <c r="CX45" s="284"/>
      <c r="CY45" s="279"/>
    </row>
    <row r="46" spans="1:103" ht="16.5" customHeight="1">
      <c r="A46" s="401"/>
      <c r="B46" s="661"/>
      <c r="C46" s="922"/>
      <c r="D46" s="1038"/>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1029"/>
      <c r="BE46" s="1029"/>
      <c r="BF46" s="1029"/>
      <c r="BG46" s="1029"/>
      <c r="BH46" s="1029"/>
      <c r="BI46" s="1029"/>
      <c r="BJ46" s="1029"/>
      <c r="BK46" s="1029"/>
      <c r="BL46" s="1029"/>
      <c r="BM46" s="1029"/>
      <c r="BN46" s="1029"/>
      <c r="BO46" s="1029"/>
      <c r="BP46" s="1029"/>
      <c r="BQ46" s="1029"/>
      <c r="BR46" s="1029"/>
      <c r="BS46" s="1029"/>
      <c r="BT46" s="1029"/>
      <c r="BU46" s="1029"/>
      <c r="BV46" s="1029"/>
      <c r="BW46" s="1029"/>
      <c r="BX46" s="1029"/>
      <c r="BY46" s="1029"/>
      <c r="BZ46" s="1029"/>
      <c r="CA46" s="1029"/>
      <c r="CB46" s="1029"/>
      <c r="CC46" s="1029"/>
      <c r="CD46" s="1029"/>
      <c r="CE46" s="1029"/>
      <c r="CF46" s="1029"/>
      <c r="CG46" s="1029"/>
      <c r="CH46" s="1029"/>
      <c r="CI46" s="1029"/>
      <c r="CJ46" s="1029"/>
      <c r="CK46" s="1029"/>
      <c r="CL46" s="1029"/>
      <c r="CM46" s="1029"/>
      <c r="CN46" s="1029"/>
      <c r="CO46" s="279"/>
      <c r="CS46" s="284"/>
      <c r="CT46" s="284"/>
      <c r="CU46" s="279"/>
      <c r="CW46" s="284"/>
      <c r="CX46" s="284"/>
      <c r="CY46" s="279"/>
    </row>
    <row r="47" spans="1:103" ht="16.5" customHeight="1">
      <c r="A47" s="401"/>
      <c r="B47" s="661"/>
      <c r="C47" s="922"/>
      <c r="D47" s="1038"/>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1029"/>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1029"/>
      <c r="CJ47" s="1029"/>
      <c r="CK47" s="1029"/>
      <c r="CL47" s="1029"/>
      <c r="CM47" s="1029"/>
      <c r="CN47" s="1029"/>
      <c r="CO47" s="279"/>
      <c r="CS47" s="284"/>
      <c r="CT47" s="284"/>
      <c r="CU47" s="279"/>
      <c r="CW47" s="284"/>
      <c r="CX47" s="284"/>
      <c r="CY47" s="279"/>
    </row>
    <row r="48" spans="1:103" ht="13.5" thickBot="1">
      <c r="A48" s="401"/>
      <c r="B48" s="661"/>
      <c r="C48" s="923"/>
      <c r="D48" s="1039"/>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40"/>
      <c r="AY48" s="1040"/>
      <c r="AZ48" s="1040"/>
      <c r="BA48" s="1040"/>
      <c r="BB48" s="1041"/>
      <c r="BC48"/>
      <c r="BD48" s="1028"/>
      <c r="BE48" s="1028"/>
      <c r="BF48" s="1028"/>
      <c r="BG48" s="1028"/>
      <c r="BH48" s="1028"/>
      <c r="BI48" s="1028"/>
      <c r="BJ48" s="1028"/>
      <c r="BK48" s="1028"/>
      <c r="BL48" s="1028"/>
      <c r="BM48" s="1028"/>
      <c r="BN48" s="1028"/>
      <c r="BO48" s="1028"/>
      <c r="BP48" s="1028"/>
      <c r="BQ48" s="1028"/>
      <c r="BR48" s="1028"/>
      <c r="BS48" s="1028"/>
      <c r="BT48" s="1028"/>
      <c r="BU48" s="1028"/>
      <c r="BV48" s="1028"/>
      <c r="BW48" s="1028"/>
      <c r="BX48" s="1028"/>
      <c r="BY48" s="1028"/>
      <c r="BZ48" s="1028"/>
      <c r="CA48" s="1028"/>
      <c r="CB48" s="1028"/>
      <c r="CC48" s="1028"/>
      <c r="CD48" s="1028"/>
      <c r="CE48" s="1028"/>
      <c r="CF48" s="1028"/>
      <c r="CG48" s="1028"/>
      <c r="CH48" s="1028"/>
      <c r="CI48" s="1028"/>
      <c r="CJ48" s="1028"/>
      <c r="CK48" s="1028"/>
      <c r="CL48" s="1028"/>
      <c r="CM48" s="1028"/>
      <c r="CN48" s="1028"/>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objects="1" scenarios="1" formatCells="0" formatColumns="0" formatRows="0" insertColumns="0"/>
  <mergeCells count="49">
    <mergeCell ref="C1:E1"/>
    <mergeCell ref="D19:AZ19"/>
    <mergeCell ref="D20:AU20"/>
    <mergeCell ref="CG4:CH4"/>
    <mergeCell ref="C4:AQ4"/>
    <mergeCell ref="D21:AQ21"/>
    <mergeCell ref="D25:BB25"/>
    <mergeCell ref="D31:BB31"/>
    <mergeCell ref="BD30:CN30"/>
    <mergeCell ref="BD31:CN31"/>
    <mergeCell ref="D26:BB26"/>
    <mergeCell ref="D29:BB29"/>
    <mergeCell ref="D30:BB30"/>
    <mergeCell ref="D27:BB27"/>
    <mergeCell ref="D28:BB28"/>
    <mergeCell ref="BD32:CN32"/>
    <mergeCell ref="D45:BB45"/>
    <mergeCell ref="D39:BB39"/>
    <mergeCell ref="D40:BB40"/>
    <mergeCell ref="D41:BB41"/>
    <mergeCell ref="D33:BB33"/>
    <mergeCell ref="D32:BB32"/>
    <mergeCell ref="D34:BB34"/>
    <mergeCell ref="BD37:CN37"/>
    <mergeCell ref="BD33:CN33"/>
    <mergeCell ref="D48:BB48"/>
    <mergeCell ref="D42:BB42"/>
    <mergeCell ref="D43:BB43"/>
    <mergeCell ref="D44:BB44"/>
    <mergeCell ref="D47:BB47"/>
    <mergeCell ref="D46:BB46"/>
    <mergeCell ref="D38:BB38"/>
    <mergeCell ref="D35:BB35"/>
    <mergeCell ref="BD38:CN38"/>
    <mergeCell ref="D36:BB36"/>
    <mergeCell ref="BD34:CN34"/>
    <mergeCell ref="BD35:CN35"/>
    <mergeCell ref="BD36:CN36"/>
    <mergeCell ref="D37:BB37"/>
    <mergeCell ref="BD48:CN48"/>
    <mergeCell ref="BD39:CN39"/>
    <mergeCell ref="BD40:CN40"/>
    <mergeCell ref="BD41:CN41"/>
    <mergeCell ref="BD42:CN42"/>
    <mergeCell ref="BD43:CN43"/>
    <mergeCell ref="BD44:CN44"/>
    <mergeCell ref="BD45:CN45"/>
    <mergeCell ref="BD46:CN46"/>
    <mergeCell ref="BD47:CN47"/>
  </mergeCells>
  <conditionalFormatting sqref="F15">
    <cfRule type="cellIs" priority="52" dxfId="0" operator="lessThan" stopIfTrue="1">
      <formula>F16</formula>
    </cfRule>
  </conditionalFormatting>
  <conditionalFormatting sqref="F17">
    <cfRule type="cellIs" priority="53" dxfId="0" operator="lessThan" stopIfTrue="1">
      <formula>F9+F10+F11+F12+F13+F14+F15-0.1</formula>
    </cfRule>
  </conditionalFormatting>
  <conditionalFormatting sqref="H17">
    <cfRule type="cellIs" priority="51" dxfId="0" operator="lessThan" stopIfTrue="1">
      <formula>H9+H10+H11+H12+H13+H14+H15-0.1</formula>
    </cfRule>
  </conditionalFormatting>
  <conditionalFormatting sqref="J17">
    <cfRule type="cellIs" priority="50" dxfId="0" operator="lessThan" stopIfTrue="1">
      <formula>J9+J10+J11+J12+J13+J14+J15-0.1</formula>
    </cfRule>
  </conditionalFormatting>
  <conditionalFormatting sqref="L17">
    <cfRule type="cellIs" priority="49" dxfId="0" operator="lessThan" stopIfTrue="1">
      <formula>L9+L10+L11+L12+L13+L14+L15-0.1</formula>
    </cfRule>
  </conditionalFormatting>
  <conditionalFormatting sqref="N17">
    <cfRule type="cellIs" priority="48" dxfId="0" operator="lessThan" stopIfTrue="1">
      <formula>N9+N10+N11+N12+N13+N14+N15-0.1</formula>
    </cfRule>
  </conditionalFormatting>
  <conditionalFormatting sqref="P17">
    <cfRule type="cellIs" priority="47" dxfId="0" operator="lessThan" stopIfTrue="1">
      <formula>P9+P10+P11+P12+P13+P14+P15-0.1</formula>
    </cfRule>
  </conditionalFormatting>
  <conditionalFormatting sqref="R17">
    <cfRule type="cellIs" priority="46" dxfId="0" operator="lessThan" stopIfTrue="1">
      <formula>R9+R10+R11+R12+R13+R14+R15-0.1</formula>
    </cfRule>
  </conditionalFormatting>
  <conditionalFormatting sqref="T17">
    <cfRule type="cellIs" priority="45" dxfId="0" operator="lessThan" stopIfTrue="1">
      <formula>T9+T10+T11+T12+T13+T14+T15-0.1</formula>
    </cfRule>
  </conditionalFormatting>
  <conditionalFormatting sqref="V17">
    <cfRule type="cellIs" priority="44" dxfId="0" operator="lessThan" stopIfTrue="1">
      <formula>V9+V10+V11+V12+V13+V14+V15-0.1</formula>
    </cfRule>
  </conditionalFormatting>
  <conditionalFormatting sqref="X17">
    <cfRule type="cellIs" priority="43" dxfId="0" operator="lessThan" stopIfTrue="1">
      <formula>X9+X10+X11+X12+X13+X14+X15-0.1</formula>
    </cfRule>
  </conditionalFormatting>
  <conditionalFormatting sqref="Z17">
    <cfRule type="cellIs" priority="42" dxfId="0" operator="lessThan" stopIfTrue="1">
      <formula>Z9+Z10+Z11+Z12+Z13+Z14+Z15-0.1</formula>
    </cfRule>
  </conditionalFormatting>
  <conditionalFormatting sqref="AB17">
    <cfRule type="cellIs" priority="41" dxfId="0" operator="lessThan" stopIfTrue="1">
      <formula>AB9+AB10+AB11+AB12+AB13+AB14+AB15-0.1</formula>
    </cfRule>
  </conditionalFormatting>
  <conditionalFormatting sqref="AD17">
    <cfRule type="cellIs" priority="40" dxfId="0" operator="lessThan" stopIfTrue="1">
      <formula>AD9+AD10+AD11+AD12+AD13+AD14+AD15-0.1</formula>
    </cfRule>
  </conditionalFormatting>
  <conditionalFormatting sqref="AF17">
    <cfRule type="cellIs" priority="39" dxfId="0" operator="lessThan" stopIfTrue="1">
      <formula>AF9+AF10+AF11+AF12+AF13+AF14+AF15-0.1</formula>
    </cfRule>
  </conditionalFormatting>
  <conditionalFormatting sqref="AH17">
    <cfRule type="cellIs" priority="38" dxfId="0" operator="lessThan" stopIfTrue="1">
      <formula>AH9+AH10+AH11+AH12+AH13+AH14+AH15-0.1</formula>
    </cfRule>
  </conditionalFormatting>
  <conditionalFormatting sqref="AJ17">
    <cfRule type="cellIs" priority="37" dxfId="0" operator="lessThan" stopIfTrue="1">
      <formula>AJ9+AJ10+AJ11+AJ12+AJ13+AJ14+AJ15-0.1</formula>
    </cfRule>
  </conditionalFormatting>
  <conditionalFormatting sqref="AL17">
    <cfRule type="cellIs" priority="36" dxfId="0" operator="lessThan" stopIfTrue="1">
      <formula>AL9+AL10+AL11+AL12+AL13+AL14+AL15-0.1</formula>
    </cfRule>
  </conditionalFormatting>
  <conditionalFormatting sqref="AN17">
    <cfRule type="cellIs" priority="35" dxfId="0" operator="lessThan" stopIfTrue="1">
      <formula>AN9+AN10+AN11+AN12+AN13+AN14+AN15-0.1</formula>
    </cfRule>
  </conditionalFormatting>
  <conditionalFormatting sqref="AP17">
    <cfRule type="cellIs" priority="34" dxfId="0" operator="lessThan" stopIfTrue="1">
      <formula>AP9+AP10+AP11+AP12+AP13+AP14+AP15-0.1</formula>
    </cfRule>
  </conditionalFormatting>
  <conditionalFormatting sqref="AR17">
    <cfRule type="cellIs" priority="33" dxfId="0" operator="lessThan" stopIfTrue="1">
      <formula>AR9+AR10+AR11+AR12+AR13+AR14+AR15-0.1</formula>
    </cfRule>
  </conditionalFormatting>
  <conditionalFormatting sqref="AT17">
    <cfRule type="cellIs" priority="32" dxfId="0" operator="lessThan" stopIfTrue="1">
      <formula>AT9+AT10+AT11+AT12+AT13+AT14+AT15-0.1</formula>
    </cfRule>
  </conditionalFormatting>
  <conditionalFormatting sqref="AZ17">
    <cfRule type="cellIs" priority="31" dxfId="0" operator="lessThan" stopIfTrue="1">
      <formula>AZ9+AZ10+AZ11+AZ12+AZ13+AZ14+AZ15-0.1</formula>
    </cfRule>
  </conditionalFormatting>
  <conditionalFormatting sqref="H15">
    <cfRule type="cellIs" priority="30" dxfId="0" operator="lessThan" stopIfTrue="1">
      <formula>H16</formula>
    </cfRule>
  </conditionalFormatting>
  <conditionalFormatting sqref="J15">
    <cfRule type="cellIs" priority="29" dxfId="0" operator="lessThan" stopIfTrue="1">
      <formula>J16</formula>
    </cfRule>
  </conditionalFormatting>
  <conditionalFormatting sqref="L15">
    <cfRule type="cellIs" priority="28" dxfId="0" operator="lessThan" stopIfTrue="1">
      <formula>L16</formula>
    </cfRule>
  </conditionalFormatting>
  <conditionalFormatting sqref="N15">
    <cfRule type="cellIs" priority="27" dxfId="0" operator="lessThan" stopIfTrue="1">
      <formula>N16</formula>
    </cfRule>
  </conditionalFormatting>
  <conditionalFormatting sqref="P15">
    <cfRule type="cellIs" priority="26" dxfId="0" operator="lessThan" stopIfTrue="1">
      <formula>P16</formula>
    </cfRule>
  </conditionalFormatting>
  <conditionalFormatting sqref="R15">
    <cfRule type="cellIs" priority="25" dxfId="0" operator="lessThan" stopIfTrue="1">
      <formula>R16</formula>
    </cfRule>
  </conditionalFormatting>
  <conditionalFormatting sqref="T15">
    <cfRule type="cellIs" priority="24" dxfId="0" operator="lessThan" stopIfTrue="1">
      <formula>T16</formula>
    </cfRule>
  </conditionalFormatting>
  <conditionalFormatting sqref="V15">
    <cfRule type="cellIs" priority="23" dxfId="0" operator="lessThan" stopIfTrue="1">
      <formula>V16</formula>
    </cfRule>
  </conditionalFormatting>
  <conditionalFormatting sqref="X15">
    <cfRule type="cellIs" priority="22" dxfId="0" operator="lessThan" stopIfTrue="1">
      <formula>X16</formula>
    </cfRule>
  </conditionalFormatting>
  <conditionalFormatting sqref="Z15">
    <cfRule type="cellIs" priority="21" dxfId="0" operator="lessThan" stopIfTrue="1">
      <formula>Z16</formula>
    </cfRule>
  </conditionalFormatting>
  <conditionalFormatting sqref="AB15">
    <cfRule type="cellIs" priority="20" dxfId="0" operator="lessThan" stopIfTrue="1">
      <formula>AB16</formula>
    </cfRule>
  </conditionalFormatting>
  <conditionalFormatting sqref="AD15">
    <cfRule type="cellIs" priority="19" dxfId="0" operator="lessThan" stopIfTrue="1">
      <formula>AD16</formula>
    </cfRule>
  </conditionalFormatting>
  <conditionalFormatting sqref="AF15">
    <cfRule type="cellIs" priority="18" dxfId="0" operator="lessThan" stopIfTrue="1">
      <formula>AF16</formula>
    </cfRule>
  </conditionalFormatting>
  <conditionalFormatting sqref="AH15">
    <cfRule type="cellIs" priority="17" dxfId="0" operator="lessThan" stopIfTrue="1">
      <formula>AH16</formula>
    </cfRule>
  </conditionalFormatting>
  <conditionalFormatting sqref="AJ15">
    <cfRule type="cellIs" priority="16" dxfId="0" operator="lessThan" stopIfTrue="1">
      <formula>AJ16</formula>
    </cfRule>
  </conditionalFormatting>
  <conditionalFormatting sqref="AL15">
    <cfRule type="cellIs" priority="15" dxfId="0" operator="lessThan" stopIfTrue="1">
      <formula>AL16</formula>
    </cfRule>
  </conditionalFormatting>
  <conditionalFormatting sqref="AN15">
    <cfRule type="cellIs" priority="14" dxfId="0" operator="lessThan" stopIfTrue="1">
      <formula>AN16</formula>
    </cfRule>
  </conditionalFormatting>
  <conditionalFormatting sqref="AP15">
    <cfRule type="cellIs" priority="13" dxfId="0" operator="lessThan" stopIfTrue="1">
      <formula>AP16</formula>
    </cfRule>
  </conditionalFormatting>
  <conditionalFormatting sqref="AR15">
    <cfRule type="cellIs" priority="12" dxfId="0" operator="lessThan" stopIfTrue="1">
      <formula>AR16</formula>
    </cfRule>
  </conditionalFormatting>
  <conditionalFormatting sqref="AT15">
    <cfRule type="cellIs" priority="11" dxfId="0" operator="lessThan" stopIfTrue="1">
      <formula>AT16</formula>
    </cfRule>
  </conditionalFormatting>
  <conditionalFormatting sqref="AZ15">
    <cfRule type="cellIs" priority="10" dxfId="0"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0" operator="equal" stopIfTrue="1">
      <formula>"&gt; 10%"</formula>
    </cfRule>
  </conditionalFormatting>
  <conditionalFormatting sqref="BI9:BI16">
    <cfRule type="cellIs" priority="8" dxfId="18" operator="equal" stopIfTrue="1">
      <formula>"&gt;20%"</formula>
    </cfRule>
  </conditionalFormatting>
  <conditionalFormatting sqref="DA21 CU21 CS21 CQ21 CO21 CM21 CK21 CI21 CG21 CE21 CC21 CA21 BY21 BW21 BU21 BS21 BQ21 BI21 BG21 BM21 BK21 BO21">
    <cfRule type="cellIs" priority="7" dxfId="0" operator="equal" stopIfTrue="1">
      <formula>"&lt;&gt;"</formula>
    </cfRule>
  </conditionalFormatting>
  <conditionalFormatting sqref="AV17">
    <cfRule type="cellIs" priority="6" dxfId="0" operator="lessThan" stopIfTrue="1">
      <formula>AV9+AV10+AV11+AV12+AV13+AV14+AV15-0.1</formula>
    </cfRule>
  </conditionalFormatting>
  <conditionalFormatting sqref="AX17">
    <cfRule type="cellIs" priority="5" dxfId="0" operator="lessThan" stopIfTrue="1">
      <formula>AX9+AX10+AX11+AX12+AX13+AX14+AX15-0.1</formula>
    </cfRule>
  </conditionalFormatting>
  <conditionalFormatting sqref="AV15">
    <cfRule type="cellIs" priority="4" dxfId="0" operator="lessThan" stopIfTrue="1">
      <formula>AV16</formula>
    </cfRule>
  </conditionalFormatting>
  <conditionalFormatting sqref="AX15">
    <cfRule type="cellIs" priority="3" dxfId="0" operator="lessThan" stopIfTrue="1">
      <formula>AX16</formula>
    </cfRule>
  </conditionalFormatting>
  <conditionalFormatting sqref="CW9:CW16 CY9:CY16">
    <cfRule type="cellIs" priority="2" dxfId="0" operator="equal" stopIfTrue="1">
      <formula>"&gt; 10%"</formula>
    </cfRule>
  </conditionalFormatting>
  <conditionalFormatting sqref="CY21 CW21">
    <cfRule type="cellIs" priority="1" dxfId="0"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144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337</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5"/>
      <c r="CB4" s="1035"/>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1608</v>
      </c>
      <c r="C5" s="275" t="s">
        <v>184</v>
      </c>
      <c r="D5" s="931"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v>561.31</v>
      </c>
      <c r="AQ9" s="194"/>
      <c r="AR9" s="726"/>
      <c r="AS9" s="194"/>
      <c r="AT9" s="726">
        <v>565.82</v>
      </c>
      <c r="AU9" s="194"/>
      <c r="AV9" s="726">
        <v>573.55</v>
      </c>
      <c r="AW9" s="194"/>
      <c r="AX9" s="726">
        <v>578.38</v>
      </c>
      <c r="AY9" s="194"/>
      <c r="AZ9" s="726">
        <v>584.06</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ok</v>
      </c>
      <c r="CX9" s="873"/>
      <c r="CY9" s="873" t="str">
        <f>IF(OR(ISBLANK(AV9),ISBLANK(AX9)),"N/A",IF(ABS((AX9-AV9)/AV9)&gt;0.25,"&gt; 25%","ok"))</f>
        <v>ok</v>
      </c>
      <c r="CZ9" s="873"/>
      <c r="DA9" s="873" t="str">
        <f aca="true" t="shared" si="0" ref="DA9:DA21">IF(OR(ISBLANK(AX9),ISBLANK(AZ9)),"N/A",IF(ABS((AZ9-AX9)/AX9)&gt;0.25,"&gt; 25%","ok"))</f>
        <v>ok</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v>276.5</v>
      </c>
      <c r="AU10" s="184"/>
      <c r="AV10" s="694">
        <v>276.5</v>
      </c>
      <c r="AW10" s="184"/>
      <c r="AX10" s="694">
        <v>276.5</v>
      </c>
      <c r="AY10" s="184"/>
      <c r="AZ10" s="694">
        <v>276.5</v>
      </c>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ok</v>
      </c>
      <c r="CX10" s="379"/>
      <c r="CY10" s="379" t="str">
        <f>IF(OR(ISBLANK(AV10),ISBLANK(AX10)),"N/A",IF(ABS((AX10-AV10)/AV10)&gt;0.25,"&gt; 25%","ok"))</f>
        <v>ok</v>
      </c>
      <c r="CZ10" s="379"/>
      <c r="DA10" s="379" t="str">
        <f t="shared" si="0"/>
        <v>ok</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v>231</v>
      </c>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v>231</v>
      </c>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v>0</v>
      </c>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2" t="s">
        <v>188</v>
      </c>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2"/>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4" t="s">
        <v>23</v>
      </c>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10"/>
      <c r="AS24" s="1010"/>
      <c r="AT24" s="1010"/>
      <c r="AU24" s="1010"/>
      <c r="AV24" s="1010"/>
      <c r="AW24" s="1010"/>
      <c r="AX24" s="1010"/>
      <c r="AY24" s="1010"/>
      <c r="AZ24" s="1010"/>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ok</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231</v>
      </c>
      <c r="CZ25" s="879"/>
      <c r="DA25" s="879">
        <f>AZ14</f>
        <v>0</v>
      </c>
      <c r="DB25" s="871"/>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231</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2" t="s">
        <v>123</v>
      </c>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c r="AM30" s="1053"/>
      <c r="AN30" s="1053"/>
      <c r="AO30" s="1053"/>
      <c r="AP30" s="1053"/>
      <c r="AQ30" s="1053"/>
      <c r="AR30" s="1053"/>
      <c r="AS30" s="1053"/>
      <c r="AT30" s="1053"/>
      <c r="AU30" s="1053"/>
      <c r="AV30" s="1053"/>
      <c r="AW30" s="1053"/>
      <c r="AX30" s="1053"/>
      <c r="AY30" s="1053"/>
      <c r="AZ30" s="1053"/>
      <c r="BA30" s="1053"/>
      <c r="BB30" s="1054"/>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55"/>
      <c r="E31" s="1056"/>
      <c r="F31" s="1056"/>
      <c r="G31" s="1056"/>
      <c r="H31" s="1056"/>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56"/>
      <c r="AG31" s="1056"/>
      <c r="AH31" s="1056"/>
      <c r="AI31" s="1056"/>
      <c r="AJ31" s="1056"/>
      <c r="AK31" s="1056"/>
      <c r="AL31" s="1056"/>
      <c r="AM31" s="1056"/>
      <c r="AN31" s="1056"/>
      <c r="AO31" s="1056"/>
      <c r="AP31" s="1056"/>
      <c r="AQ31" s="1056"/>
      <c r="AR31" s="1056"/>
      <c r="AS31" s="1056"/>
      <c r="AT31" s="1056"/>
      <c r="AU31" s="1056"/>
      <c r="AV31" s="1056"/>
      <c r="AW31" s="1056"/>
      <c r="AX31" s="1056"/>
      <c r="AY31" s="1056"/>
      <c r="AZ31" s="1056"/>
      <c r="BA31" s="1056"/>
      <c r="BB31" s="1057"/>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9"/>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1"/>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9"/>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0"/>
      <c r="AZ33" s="1050"/>
      <c r="BA33" s="1050"/>
      <c r="BB33" s="1051"/>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9"/>
      <c r="E34" s="1050"/>
      <c r="F34" s="1050"/>
      <c r="G34" s="1050"/>
      <c r="H34" s="1050"/>
      <c r="I34" s="1050"/>
      <c r="J34" s="1050"/>
      <c r="K34" s="1050"/>
      <c r="L34" s="1050"/>
      <c r="M34" s="1050"/>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050"/>
      <c r="AL34" s="1050"/>
      <c r="AM34" s="1050"/>
      <c r="AN34" s="1050"/>
      <c r="AO34" s="1050"/>
      <c r="AP34" s="1050"/>
      <c r="AQ34" s="1050"/>
      <c r="AR34" s="1050"/>
      <c r="AS34" s="1050"/>
      <c r="AT34" s="1050"/>
      <c r="AU34" s="1050"/>
      <c r="AV34" s="1050"/>
      <c r="AW34" s="1050"/>
      <c r="AX34" s="1050"/>
      <c r="AY34" s="1050"/>
      <c r="AZ34" s="1050"/>
      <c r="BA34" s="1050"/>
      <c r="BB34" s="1051"/>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9"/>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50"/>
      <c r="AL35" s="1050"/>
      <c r="AM35" s="1050"/>
      <c r="AN35" s="1050"/>
      <c r="AO35" s="1050"/>
      <c r="AP35" s="1050"/>
      <c r="AQ35" s="1050"/>
      <c r="AR35" s="1050"/>
      <c r="AS35" s="1050"/>
      <c r="AT35" s="1050"/>
      <c r="AU35" s="1050"/>
      <c r="AV35" s="1050"/>
      <c r="AW35" s="1050"/>
      <c r="AX35" s="1050"/>
      <c r="AY35" s="1050"/>
      <c r="AZ35" s="1050"/>
      <c r="BA35" s="1050"/>
      <c r="BB35" s="1051"/>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9"/>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0"/>
      <c r="AY36" s="1050"/>
      <c r="AZ36" s="1050"/>
      <c r="BA36" s="1050"/>
      <c r="BB36" s="1051"/>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9"/>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1050"/>
      <c r="AE37" s="1050"/>
      <c r="AF37" s="1050"/>
      <c r="AG37" s="1050"/>
      <c r="AH37" s="1050"/>
      <c r="AI37" s="1050"/>
      <c r="AJ37" s="1050"/>
      <c r="AK37" s="1050"/>
      <c r="AL37" s="1050"/>
      <c r="AM37" s="1050"/>
      <c r="AN37" s="1050"/>
      <c r="AO37" s="1050"/>
      <c r="AP37" s="1050"/>
      <c r="AQ37" s="1050"/>
      <c r="AR37" s="1050"/>
      <c r="AS37" s="1050"/>
      <c r="AT37" s="1050"/>
      <c r="AU37" s="1050"/>
      <c r="AV37" s="1050"/>
      <c r="AW37" s="1050"/>
      <c r="AX37" s="1050"/>
      <c r="AY37" s="1050"/>
      <c r="AZ37" s="1050"/>
      <c r="BA37" s="1050"/>
      <c r="BB37" s="1051"/>
      <c r="BC37" s="901"/>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29"/>
      <c r="BZ37" s="1029"/>
      <c r="CA37" s="1029"/>
      <c r="CB37" s="1029"/>
      <c r="CC37" s="1029"/>
      <c r="CD37" s="1029"/>
      <c r="CE37" s="1029"/>
      <c r="CF37" s="1029"/>
      <c r="CG37" s="1029"/>
      <c r="CH37" s="1029"/>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9"/>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0"/>
      <c r="AL38" s="1050"/>
      <c r="AM38" s="1050"/>
      <c r="AN38" s="1050"/>
      <c r="AO38" s="1050"/>
      <c r="AP38" s="1050"/>
      <c r="AQ38" s="1050"/>
      <c r="AR38" s="1050"/>
      <c r="AS38" s="1050"/>
      <c r="AT38" s="1050"/>
      <c r="AU38" s="1050"/>
      <c r="AV38" s="1050"/>
      <c r="AW38" s="1050"/>
      <c r="AX38" s="1050"/>
      <c r="AY38" s="1050"/>
      <c r="AZ38" s="1050"/>
      <c r="BA38" s="1050"/>
      <c r="BB38" s="1051"/>
      <c r="BC38" s="901"/>
      <c r="BD38" s="1029"/>
      <c r="BE38" s="1029"/>
      <c r="BF38" s="1029"/>
      <c r="BG38" s="1029"/>
      <c r="BH38" s="1029"/>
      <c r="BI38" s="1029"/>
      <c r="BJ38" s="1029"/>
      <c r="BK38" s="1029"/>
      <c r="BL38" s="1029"/>
      <c r="BM38" s="1029"/>
      <c r="BN38" s="1029"/>
      <c r="BO38" s="1029"/>
      <c r="BP38" s="1029"/>
      <c r="BQ38" s="1029"/>
      <c r="BR38" s="1029"/>
      <c r="BS38" s="1029"/>
      <c r="BT38" s="1029"/>
      <c r="BU38" s="1029"/>
      <c r="BV38" s="1029"/>
      <c r="BW38" s="1029"/>
      <c r="BX38" s="1029"/>
      <c r="BY38" s="1029"/>
      <c r="BZ38" s="1029"/>
      <c r="CA38" s="1029"/>
      <c r="CB38" s="1029"/>
      <c r="CC38" s="1029"/>
      <c r="CD38" s="1029"/>
      <c r="CE38" s="1029"/>
      <c r="CF38" s="1029"/>
      <c r="CG38" s="1029"/>
      <c r="CH38" s="1029"/>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9"/>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1050"/>
      <c r="AZ39" s="1050"/>
      <c r="BA39" s="1050"/>
      <c r="BB39" s="1051"/>
      <c r="BC39" s="901"/>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c r="BX39" s="1029"/>
      <c r="BY39" s="1029"/>
      <c r="BZ39" s="1029"/>
      <c r="CA39" s="1029"/>
      <c r="CB39" s="1029"/>
      <c r="CC39" s="1029"/>
      <c r="CD39" s="1029"/>
      <c r="CE39" s="1029"/>
      <c r="CF39" s="1029"/>
      <c r="CG39" s="1029"/>
      <c r="CH39" s="1029"/>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9"/>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1"/>
      <c r="BC40" s="901"/>
      <c r="BD40" s="1029"/>
      <c r="BE40" s="1029"/>
      <c r="BF40" s="1029"/>
      <c r="BG40" s="1029"/>
      <c r="BH40" s="1029"/>
      <c r="BI40" s="1029"/>
      <c r="BJ40" s="1029"/>
      <c r="BK40" s="1029"/>
      <c r="BL40" s="1029"/>
      <c r="BM40" s="1029"/>
      <c r="BN40" s="1029"/>
      <c r="BO40" s="1029"/>
      <c r="BP40" s="1029"/>
      <c r="BQ40" s="1029"/>
      <c r="BR40" s="1029"/>
      <c r="BS40" s="1029"/>
      <c r="BT40" s="1029"/>
      <c r="BU40" s="1029"/>
      <c r="BV40" s="1029"/>
      <c r="BW40" s="1029"/>
      <c r="BX40" s="1029"/>
      <c r="BY40" s="1029"/>
      <c r="BZ40" s="1029"/>
      <c r="CA40" s="1029"/>
      <c r="CB40" s="1029"/>
      <c r="CC40" s="1029"/>
      <c r="CD40" s="1029"/>
      <c r="CE40" s="1029"/>
      <c r="CF40" s="1029"/>
      <c r="CG40" s="1029"/>
      <c r="CH40" s="1029"/>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9"/>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1050"/>
      <c r="AZ41" s="1050"/>
      <c r="BA41" s="1050"/>
      <c r="BB41" s="1051"/>
      <c r="BC41" s="901"/>
      <c r="BD41" s="1029"/>
      <c r="BE41" s="1029"/>
      <c r="BF41" s="1029"/>
      <c r="BG41" s="1029"/>
      <c r="BH41" s="1029"/>
      <c r="BI41" s="1029"/>
      <c r="BJ41" s="1029"/>
      <c r="BK41" s="1029"/>
      <c r="BL41" s="1029"/>
      <c r="BM41" s="1029"/>
      <c r="BN41" s="1029"/>
      <c r="BO41" s="1029"/>
      <c r="BP41" s="1029"/>
      <c r="BQ41" s="1029"/>
      <c r="BR41" s="1029"/>
      <c r="BS41" s="1029"/>
      <c r="BT41" s="1029"/>
      <c r="BU41" s="1029"/>
      <c r="BV41" s="1029"/>
      <c r="BW41" s="1029"/>
      <c r="BX41" s="1029"/>
      <c r="BY41" s="1029"/>
      <c r="BZ41" s="1029"/>
      <c r="CA41" s="1029"/>
      <c r="CB41" s="1029"/>
      <c r="CC41" s="1029"/>
      <c r="CD41" s="1029"/>
      <c r="CE41" s="1029"/>
      <c r="CF41" s="1029"/>
      <c r="CG41" s="1029"/>
      <c r="CH41" s="1029"/>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9"/>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1050"/>
      <c r="AZ42" s="1050"/>
      <c r="BA42" s="1050"/>
      <c r="BB42" s="1051"/>
      <c r="BC42" s="901"/>
      <c r="BD42" s="1029"/>
      <c r="BE42" s="1029"/>
      <c r="BF42" s="1029"/>
      <c r="BG42" s="1029"/>
      <c r="BH42" s="1029"/>
      <c r="BI42" s="1029"/>
      <c r="BJ42" s="1029"/>
      <c r="BK42" s="1029"/>
      <c r="BL42" s="1029"/>
      <c r="BM42" s="1029"/>
      <c r="BN42" s="1029"/>
      <c r="BO42" s="1029"/>
      <c r="BP42" s="1029"/>
      <c r="BQ42" s="1029"/>
      <c r="BR42" s="1029"/>
      <c r="BS42" s="1029"/>
      <c r="BT42" s="1029"/>
      <c r="BU42" s="1029"/>
      <c r="BV42" s="1029"/>
      <c r="BW42" s="1029"/>
      <c r="BX42" s="1029"/>
      <c r="BY42" s="1029"/>
      <c r="BZ42" s="1029"/>
      <c r="CA42" s="1029"/>
      <c r="CB42" s="1029"/>
      <c r="CC42" s="1029"/>
      <c r="CD42" s="1029"/>
      <c r="CE42" s="1029"/>
      <c r="CF42" s="1029"/>
      <c r="CG42" s="1029"/>
      <c r="CH42" s="1029"/>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9"/>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1"/>
      <c r="BC43" s="901"/>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H43" s="1029"/>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9"/>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1"/>
      <c r="BC44" s="901"/>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9"/>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1"/>
      <c r="BC45" s="901"/>
      <c r="BD45" s="1029"/>
      <c r="BE45" s="1029"/>
      <c r="BF45" s="1029"/>
      <c r="BG45" s="1029"/>
      <c r="BH45" s="1029"/>
      <c r="BI45" s="1029"/>
      <c r="BJ45" s="1029"/>
      <c r="BK45" s="1029"/>
      <c r="BL45" s="1029"/>
      <c r="BM45" s="1029"/>
      <c r="BN45" s="1029"/>
      <c r="BO45" s="1029"/>
      <c r="BP45" s="1029"/>
      <c r="BQ45" s="1029"/>
      <c r="BR45" s="1029"/>
      <c r="BS45" s="1029"/>
      <c r="BT45" s="1029"/>
      <c r="BU45" s="1029"/>
      <c r="BV45" s="1029"/>
      <c r="BW45" s="1029"/>
      <c r="BX45" s="1029"/>
      <c r="BY45" s="1029"/>
      <c r="BZ45" s="1029"/>
      <c r="CA45" s="1029"/>
      <c r="CB45" s="1029"/>
      <c r="CC45" s="1029"/>
      <c r="CD45" s="1029"/>
      <c r="CE45" s="1029"/>
      <c r="CF45" s="1029"/>
      <c r="CG45" s="1029"/>
      <c r="CH45" s="1029"/>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9"/>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1050"/>
      <c r="AZ46" s="1050"/>
      <c r="BA46" s="1050"/>
      <c r="BB46" s="1051"/>
      <c r="BC46" s="901"/>
      <c r="BD46" s="1029"/>
      <c r="BE46" s="1029"/>
      <c r="BF46" s="1029"/>
      <c r="BG46" s="1029"/>
      <c r="BH46" s="1029"/>
      <c r="BI46" s="1029"/>
      <c r="BJ46" s="1029"/>
      <c r="BK46" s="1029"/>
      <c r="BL46" s="1029"/>
      <c r="BM46" s="1029"/>
      <c r="BN46" s="1029"/>
      <c r="BO46" s="1029"/>
      <c r="BP46" s="1029"/>
      <c r="BQ46" s="1029"/>
      <c r="BR46" s="1029"/>
      <c r="BS46" s="1029"/>
      <c r="BT46" s="1029"/>
      <c r="BU46" s="1029"/>
      <c r="BV46" s="1029"/>
      <c r="BW46" s="1029"/>
      <c r="BX46" s="1029"/>
      <c r="BY46" s="1029"/>
      <c r="BZ46" s="1029"/>
      <c r="CA46" s="1029"/>
      <c r="CB46" s="1029"/>
      <c r="CC46" s="1029"/>
      <c r="CD46" s="1029"/>
      <c r="CE46" s="1029"/>
      <c r="CF46" s="1029"/>
      <c r="CG46" s="1029"/>
      <c r="CH46" s="1029"/>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9"/>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1"/>
      <c r="BC47" s="901"/>
      <c r="BD47" s="1029"/>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9"/>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1"/>
      <c r="BC48" s="901"/>
      <c r="BD48" s="1029"/>
      <c r="BE48" s="1029"/>
      <c r="BF48" s="1029"/>
      <c r="BG48" s="1029"/>
      <c r="BH48" s="1029"/>
      <c r="BI48" s="1029"/>
      <c r="BJ48" s="1029"/>
      <c r="BK48" s="1029"/>
      <c r="BL48" s="1029"/>
      <c r="BM48" s="1029"/>
      <c r="BN48" s="1029"/>
      <c r="BO48" s="1029"/>
      <c r="BP48" s="1029"/>
      <c r="BQ48" s="1029"/>
      <c r="BR48" s="1029"/>
      <c r="BS48" s="1029"/>
      <c r="BT48" s="1029"/>
      <c r="BU48" s="1029"/>
      <c r="BV48" s="1029"/>
      <c r="BW48" s="1029"/>
      <c r="BX48" s="1029"/>
      <c r="BY48" s="1029"/>
      <c r="BZ48" s="1029"/>
      <c r="CA48" s="1029"/>
      <c r="CB48" s="1029"/>
      <c r="CC48" s="1029"/>
      <c r="CD48" s="1029"/>
      <c r="CE48" s="1029"/>
      <c r="CF48" s="1029"/>
      <c r="CG48" s="1029"/>
      <c r="CH48" s="1029"/>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9"/>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c r="AI49" s="1050"/>
      <c r="AJ49" s="1050"/>
      <c r="AK49" s="1050"/>
      <c r="AL49" s="1050"/>
      <c r="AM49" s="1050"/>
      <c r="AN49" s="1050"/>
      <c r="AO49" s="1050"/>
      <c r="AP49" s="1050"/>
      <c r="AQ49" s="1050"/>
      <c r="AR49" s="1050"/>
      <c r="AS49" s="1050"/>
      <c r="AT49" s="1050"/>
      <c r="AU49" s="1050"/>
      <c r="AV49" s="1050"/>
      <c r="AW49" s="1050"/>
      <c r="AX49" s="1050"/>
      <c r="AY49" s="1050"/>
      <c r="AZ49" s="1050"/>
      <c r="BA49" s="1050"/>
      <c r="BB49" s="1051"/>
      <c r="BC49" s="901"/>
      <c r="BD49" s="1029"/>
      <c r="BE49" s="1029"/>
      <c r="BF49" s="1029"/>
      <c r="BG49" s="1029"/>
      <c r="BH49" s="1029"/>
      <c r="BI49" s="1029"/>
      <c r="BJ49" s="1029"/>
      <c r="BK49" s="1029"/>
      <c r="BL49" s="1029"/>
      <c r="BM49" s="1029"/>
      <c r="BN49" s="1029"/>
      <c r="BO49" s="1029"/>
      <c r="BP49" s="1029"/>
      <c r="BQ49" s="1029"/>
      <c r="BR49" s="1029"/>
      <c r="BS49" s="1029"/>
      <c r="BT49" s="1029"/>
      <c r="BU49" s="1029"/>
      <c r="BV49" s="1029"/>
      <c r="BW49" s="1029"/>
      <c r="BX49" s="1029"/>
      <c r="BY49" s="1029"/>
      <c r="BZ49" s="1029"/>
      <c r="CA49" s="1029"/>
      <c r="CB49" s="1029"/>
      <c r="CC49" s="1029"/>
      <c r="CD49" s="1029"/>
      <c r="CE49" s="1029"/>
      <c r="CF49" s="1029"/>
      <c r="CG49" s="1029"/>
      <c r="CH49" s="1029"/>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9"/>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c r="AI50" s="1050"/>
      <c r="AJ50" s="1050"/>
      <c r="AK50" s="1050"/>
      <c r="AL50" s="1050"/>
      <c r="AM50" s="1050"/>
      <c r="AN50" s="1050"/>
      <c r="AO50" s="1050"/>
      <c r="AP50" s="1050"/>
      <c r="AQ50" s="1050"/>
      <c r="AR50" s="1050"/>
      <c r="AS50" s="1050"/>
      <c r="AT50" s="1050"/>
      <c r="AU50" s="1050"/>
      <c r="AV50" s="1050"/>
      <c r="AW50" s="1050"/>
      <c r="AX50" s="1050"/>
      <c r="AY50" s="1050"/>
      <c r="AZ50" s="1050"/>
      <c r="BA50" s="1050"/>
      <c r="BB50" s="1051"/>
      <c r="BC50" s="901"/>
      <c r="BD50" s="1029"/>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9"/>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050"/>
      <c r="AN51" s="1050"/>
      <c r="AO51" s="1050"/>
      <c r="AP51" s="1050"/>
      <c r="AQ51" s="1050"/>
      <c r="AR51" s="1050"/>
      <c r="AS51" s="1050"/>
      <c r="AT51" s="1050"/>
      <c r="AU51" s="1050"/>
      <c r="AV51" s="1050"/>
      <c r="AW51" s="1050"/>
      <c r="AX51" s="1050"/>
      <c r="AY51" s="1050"/>
      <c r="AZ51" s="1050"/>
      <c r="BA51" s="1050"/>
      <c r="BB51" s="1051"/>
      <c r="BC51" s="901"/>
      <c r="BD51" s="1029"/>
      <c r="BE51" s="1029"/>
      <c r="BF51" s="1029"/>
      <c r="BG51" s="1029"/>
      <c r="BH51" s="1029"/>
      <c r="BI51" s="1029"/>
      <c r="BJ51" s="1029"/>
      <c r="BK51" s="1029"/>
      <c r="BL51" s="1029"/>
      <c r="BM51" s="1029"/>
      <c r="BN51" s="1029"/>
      <c r="BO51" s="1029"/>
      <c r="BP51" s="1029"/>
      <c r="BQ51" s="1029"/>
      <c r="BR51" s="1029"/>
      <c r="BS51" s="1029"/>
      <c r="BT51" s="1029"/>
      <c r="BU51" s="1029"/>
      <c r="BV51" s="1029"/>
      <c r="BW51" s="1029"/>
      <c r="BX51" s="1029"/>
      <c r="BY51" s="1029"/>
      <c r="BZ51" s="1029"/>
      <c r="CA51" s="1029"/>
      <c r="CB51" s="1029"/>
      <c r="CC51" s="1029"/>
      <c r="CD51" s="1029"/>
      <c r="CE51" s="1029"/>
      <c r="CF51" s="1029"/>
      <c r="CG51" s="1029"/>
      <c r="CH51" s="1029"/>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8"/>
      <c r="E52" s="1059"/>
      <c r="F52" s="1059"/>
      <c r="G52" s="1059"/>
      <c r="H52" s="1059"/>
      <c r="I52" s="1059"/>
      <c r="J52" s="1059"/>
      <c r="K52" s="1059"/>
      <c r="L52" s="1059"/>
      <c r="M52" s="1059"/>
      <c r="N52" s="1059"/>
      <c r="O52" s="1059"/>
      <c r="P52" s="1059"/>
      <c r="Q52" s="1059"/>
      <c r="R52" s="1059"/>
      <c r="S52" s="1059"/>
      <c r="T52" s="1059"/>
      <c r="U52" s="1059"/>
      <c r="V52" s="1059"/>
      <c r="W52" s="1059"/>
      <c r="X52" s="1059"/>
      <c r="Y52" s="1059"/>
      <c r="Z52" s="1059"/>
      <c r="AA52" s="1059"/>
      <c r="AB52" s="1059"/>
      <c r="AC52" s="1059"/>
      <c r="AD52" s="1059"/>
      <c r="AE52" s="1059"/>
      <c r="AF52" s="1059"/>
      <c r="AG52" s="1059"/>
      <c r="AH52" s="1059"/>
      <c r="AI52" s="1059"/>
      <c r="AJ52" s="1059"/>
      <c r="AK52" s="1059"/>
      <c r="AL52" s="1059"/>
      <c r="AM52" s="1059"/>
      <c r="AN52" s="1059"/>
      <c r="AO52" s="1059"/>
      <c r="AP52" s="1059"/>
      <c r="AQ52" s="1059"/>
      <c r="AR52" s="1059"/>
      <c r="AS52" s="1059"/>
      <c r="AT52" s="1059"/>
      <c r="AU52" s="1059"/>
      <c r="AV52" s="1059"/>
      <c r="AW52" s="1059"/>
      <c r="AX52" s="1059"/>
      <c r="AY52" s="1059"/>
      <c r="AZ52" s="1059"/>
      <c r="BA52" s="1059"/>
      <c r="BB52" s="1060"/>
      <c r="BC52" s="901"/>
      <c r="BD52" s="1029"/>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1"/>
      <c r="BC53" s="91"/>
      <c r="BD53" s="1029"/>
      <c r="BE53" s="1029"/>
      <c r="BF53" s="1029"/>
      <c r="BG53" s="1029"/>
      <c r="BH53" s="1029"/>
      <c r="BI53" s="1029"/>
      <c r="BJ53" s="1029"/>
      <c r="BK53" s="1029"/>
      <c r="BL53" s="1029"/>
      <c r="BM53" s="1029"/>
      <c r="BN53" s="1029"/>
      <c r="BO53" s="1029"/>
      <c r="BP53" s="1029"/>
      <c r="BQ53" s="1029"/>
      <c r="BR53" s="1029"/>
      <c r="BS53" s="1029"/>
      <c r="BT53" s="1029"/>
      <c r="BU53" s="1029"/>
      <c r="BV53" s="1029"/>
      <c r="BW53" s="1029"/>
      <c r="BX53" s="1029"/>
      <c r="BY53" s="1029"/>
      <c r="BZ53" s="1029"/>
      <c r="CA53" s="1029"/>
      <c r="CB53" s="1029"/>
      <c r="CC53" s="1029"/>
      <c r="CD53" s="1029"/>
      <c r="CE53" s="1029"/>
      <c r="CF53" s="1029"/>
      <c r="CG53" s="1029"/>
      <c r="CH53" s="1029"/>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8"/>
      <c r="BE54" s="1028"/>
      <c r="BF54" s="1028"/>
      <c r="BG54" s="1028"/>
      <c r="BH54" s="1028"/>
      <c r="BI54" s="1028"/>
      <c r="BJ54" s="1028"/>
      <c r="BK54" s="1028"/>
      <c r="BL54" s="1028"/>
      <c r="BM54" s="1028"/>
      <c r="BN54" s="1028"/>
      <c r="BO54" s="1028"/>
      <c r="BP54" s="1028"/>
      <c r="BQ54" s="1028"/>
      <c r="BR54" s="1028"/>
      <c r="BS54" s="1028"/>
      <c r="BT54" s="1028"/>
      <c r="BU54" s="1028"/>
      <c r="BV54" s="1028"/>
      <c r="BW54" s="1028"/>
      <c r="BX54" s="1028"/>
      <c r="BY54" s="1028"/>
      <c r="BZ54" s="1028"/>
      <c r="CA54" s="1028"/>
      <c r="CB54" s="1028"/>
      <c r="CC54" s="1028"/>
      <c r="CD54" s="1028"/>
      <c r="CE54" s="1028"/>
      <c r="CF54" s="1028"/>
      <c r="CG54" s="1028"/>
      <c r="CH54" s="1028"/>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BD54:CH54"/>
    <mergeCell ref="BD50:CH50"/>
    <mergeCell ref="BD51:CH51"/>
    <mergeCell ref="BD52:CH52"/>
    <mergeCell ref="BD53:CH53"/>
    <mergeCell ref="CA4:CB4"/>
    <mergeCell ref="BD49:CH49"/>
    <mergeCell ref="BD37:CH37"/>
    <mergeCell ref="BD43:CH43"/>
    <mergeCell ref="BD47:CH47"/>
    <mergeCell ref="BD38:CH38"/>
    <mergeCell ref="BD39:CH39"/>
    <mergeCell ref="BD40:CH40"/>
    <mergeCell ref="BD41:CH41"/>
    <mergeCell ref="BD42:CH42"/>
    <mergeCell ref="BD48:CH48"/>
    <mergeCell ref="BD44:CH44"/>
    <mergeCell ref="BD45:CH45"/>
    <mergeCell ref="BD46:CH46"/>
    <mergeCell ref="D44:BB44"/>
    <mergeCell ref="D43:BB43"/>
    <mergeCell ref="D47:BB47"/>
    <mergeCell ref="D42:BB42"/>
    <mergeCell ref="D46:BB46"/>
    <mergeCell ref="D48:BB48"/>
    <mergeCell ref="D52:BB52"/>
    <mergeCell ref="D51:BB51"/>
    <mergeCell ref="D50:BB50"/>
    <mergeCell ref="D49:BB49"/>
    <mergeCell ref="D45:BB45"/>
    <mergeCell ref="D53:BB53"/>
    <mergeCell ref="D23:AQ23"/>
    <mergeCell ref="D41:BB41"/>
    <mergeCell ref="D40:BB40"/>
    <mergeCell ref="D39:BB39"/>
    <mergeCell ref="D26:AQ26"/>
    <mergeCell ref="D30:BB30"/>
    <mergeCell ref="D31:BB31"/>
    <mergeCell ref="D38:BB38"/>
    <mergeCell ref="C4:AQ4"/>
    <mergeCell ref="C1:E1"/>
    <mergeCell ref="D37:BB37"/>
    <mergeCell ref="D35:BB35"/>
    <mergeCell ref="D34:BB34"/>
    <mergeCell ref="D33:BB33"/>
    <mergeCell ref="D32:BB32"/>
    <mergeCell ref="D36:BB36"/>
    <mergeCell ref="D24:AZ24"/>
    <mergeCell ref="D25:BB25"/>
  </mergeCells>
  <conditionalFormatting sqref="F19 F17">
    <cfRule type="cellIs" priority="93" dxfId="0" operator="lessThan" stopIfTrue="1">
      <formula>F18</formula>
    </cfRule>
  </conditionalFormatting>
  <conditionalFormatting sqref="F14">
    <cfRule type="cellIs" priority="94" dxfId="0" operator="lessThan" stopIfTrue="1">
      <formula>F12+F13-(0.01*(F12+F13))</formula>
    </cfRule>
    <cfRule type="cellIs" priority="95" dxfId="0" operator="lessThan" stopIfTrue="1">
      <formula>F15+F16+F17+F19+F21-(0.01*(F15+F16+F17+F19+F21))</formula>
    </cfRule>
  </conditionalFormatting>
  <conditionalFormatting sqref="H19 H17">
    <cfRule type="cellIs" priority="90" dxfId="0" operator="lessThan" stopIfTrue="1">
      <formula>H18</formula>
    </cfRule>
  </conditionalFormatting>
  <conditionalFormatting sqref="H14">
    <cfRule type="cellIs" priority="91" dxfId="0" operator="lessThan" stopIfTrue="1">
      <formula>H12+H13-(0.01*(H12+H13))</formula>
    </cfRule>
    <cfRule type="cellIs" priority="92" dxfId="0" operator="lessThan" stopIfTrue="1">
      <formula>H15+H16+H17+H19+H21-(0.01*(H15+H16+H17+H19+H21))</formula>
    </cfRule>
  </conditionalFormatting>
  <conditionalFormatting sqref="J19 J17">
    <cfRule type="cellIs" priority="87" dxfId="0" operator="lessThan" stopIfTrue="1">
      <formula>J18</formula>
    </cfRule>
  </conditionalFormatting>
  <conditionalFormatting sqref="J14">
    <cfRule type="cellIs" priority="88" dxfId="0" operator="lessThan" stopIfTrue="1">
      <formula>J12+J13-(0.01*(J12+J13))</formula>
    </cfRule>
    <cfRule type="cellIs" priority="89" dxfId="0" operator="lessThan" stopIfTrue="1">
      <formula>J15+J16+J17+J19+J21-(0.01*(J15+J16+J17+J19+J21))</formula>
    </cfRule>
  </conditionalFormatting>
  <conditionalFormatting sqref="L19 L17">
    <cfRule type="cellIs" priority="84" dxfId="0" operator="lessThan" stopIfTrue="1">
      <formula>L18</formula>
    </cfRule>
  </conditionalFormatting>
  <conditionalFormatting sqref="L14">
    <cfRule type="cellIs" priority="85" dxfId="0" operator="lessThan" stopIfTrue="1">
      <formula>L12+L13-(0.01*(L12+L13))</formula>
    </cfRule>
    <cfRule type="cellIs" priority="86" dxfId="0" operator="lessThan" stopIfTrue="1">
      <formula>L15+L16+L17+L19+L21-(0.01*(L15+L16+L17+L19+L21))</formula>
    </cfRule>
  </conditionalFormatting>
  <conditionalFormatting sqref="N19 N17">
    <cfRule type="cellIs" priority="81" dxfId="0" operator="lessThan" stopIfTrue="1">
      <formula>N18</formula>
    </cfRule>
  </conditionalFormatting>
  <conditionalFormatting sqref="N14">
    <cfRule type="cellIs" priority="82" dxfId="0" operator="lessThan" stopIfTrue="1">
      <formula>N12+N13-(0.01*(N12+N13))</formula>
    </cfRule>
    <cfRule type="cellIs" priority="83" dxfId="0" operator="lessThan" stopIfTrue="1">
      <formula>N15+N16+N17+N19+N21-(0.01*(N15+N16+N17+N19+N21))</formula>
    </cfRule>
  </conditionalFormatting>
  <conditionalFormatting sqref="P19 P17">
    <cfRule type="cellIs" priority="78" dxfId="0" operator="lessThan" stopIfTrue="1">
      <formula>P18</formula>
    </cfRule>
  </conditionalFormatting>
  <conditionalFormatting sqref="P14">
    <cfRule type="cellIs" priority="79" dxfId="0" operator="lessThan" stopIfTrue="1">
      <formula>P12+P13-(0.01*(P12+P13))</formula>
    </cfRule>
    <cfRule type="cellIs" priority="80" dxfId="0" operator="lessThan" stopIfTrue="1">
      <formula>P15+P16+P17+P19+P21-(0.01*(P15+P16+P17+P19+P21))</formula>
    </cfRule>
  </conditionalFormatting>
  <conditionalFormatting sqref="R19 R17">
    <cfRule type="cellIs" priority="75" dxfId="0" operator="lessThan" stopIfTrue="1">
      <formula>R18</formula>
    </cfRule>
  </conditionalFormatting>
  <conditionalFormatting sqref="R14">
    <cfRule type="cellIs" priority="76" dxfId="0" operator="lessThan" stopIfTrue="1">
      <formula>R12+R13-(0.01*(R12+R13))</formula>
    </cfRule>
    <cfRule type="cellIs" priority="77" dxfId="0" operator="lessThan" stopIfTrue="1">
      <formula>R15+R16+R17+R19+R21-(0.01*(R15+R16+R17+R19+R21))</formula>
    </cfRule>
  </conditionalFormatting>
  <conditionalFormatting sqref="T19 T17">
    <cfRule type="cellIs" priority="72" dxfId="0" operator="lessThan" stopIfTrue="1">
      <formula>T18</formula>
    </cfRule>
  </conditionalFormatting>
  <conditionalFormatting sqref="T14">
    <cfRule type="cellIs" priority="73" dxfId="0" operator="lessThan" stopIfTrue="1">
      <formula>T12+T13-(0.01*(T12+T13))</formula>
    </cfRule>
    <cfRule type="cellIs" priority="74" dxfId="0" operator="lessThan" stopIfTrue="1">
      <formula>T15+T16+T17+T19+T21-(0.01*(T15+T16+T17+T19+T21))</formula>
    </cfRule>
  </conditionalFormatting>
  <conditionalFormatting sqref="V14">
    <cfRule type="cellIs" priority="70" dxfId="0" operator="lessThan" stopIfTrue="1">
      <formula>V12+V13-(0.01*(V12+V13))</formula>
    </cfRule>
    <cfRule type="cellIs" priority="71" dxfId="0" operator="lessThan" stopIfTrue="1">
      <formula>V15+V16+V17+V19+V21-(0.01*(V15+V16+V17+V19+V21))</formula>
    </cfRule>
  </conditionalFormatting>
  <conditionalFormatting sqref="X19 X17">
    <cfRule type="cellIs" priority="67" dxfId="0" operator="lessThan" stopIfTrue="1">
      <formula>X18</formula>
    </cfRule>
  </conditionalFormatting>
  <conditionalFormatting sqref="X14">
    <cfRule type="cellIs" priority="68" dxfId="0" operator="lessThan" stopIfTrue="1">
      <formula>X12+X13-(0.01*(X12+X13))</formula>
    </cfRule>
    <cfRule type="cellIs" priority="69" dxfId="0" operator="lessThan" stopIfTrue="1">
      <formula>X15+X16+X17+X19+X21-(0.01*(X15+X16+X17+X19+X21))</formula>
    </cfRule>
  </conditionalFormatting>
  <conditionalFormatting sqref="Z19 Z17">
    <cfRule type="cellIs" priority="64" dxfId="0" operator="lessThan" stopIfTrue="1">
      <formula>Z18</formula>
    </cfRule>
  </conditionalFormatting>
  <conditionalFormatting sqref="Z14">
    <cfRule type="cellIs" priority="65" dxfId="0" operator="lessThan" stopIfTrue="1">
      <formula>Z12+Z13-(0.01*(Z12+Z13))</formula>
    </cfRule>
    <cfRule type="cellIs" priority="66" dxfId="0" operator="lessThan" stopIfTrue="1">
      <formula>Z15+Z16+Z17+Z19+Z21-(0.01*(Z15+Z16+Z17+Z19+Z21))</formula>
    </cfRule>
  </conditionalFormatting>
  <conditionalFormatting sqref="AB19 AB17">
    <cfRule type="cellIs" priority="61" dxfId="0" operator="lessThan" stopIfTrue="1">
      <formula>AB18</formula>
    </cfRule>
  </conditionalFormatting>
  <conditionalFormatting sqref="AB14">
    <cfRule type="cellIs" priority="62" dxfId="0" operator="lessThan" stopIfTrue="1">
      <formula>AB12+AB13-(0.01*(AB12+AB13))</formula>
    </cfRule>
    <cfRule type="cellIs" priority="63" dxfId="0" operator="lessThan" stopIfTrue="1">
      <formula>AB15+AB16+AB17+AB19+AB21-(0.01*(AB15+AB16+AB17+AB19+AB21))</formula>
    </cfRule>
  </conditionalFormatting>
  <conditionalFormatting sqref="AD19 AD17">
    <cfRule type="cellIs" priority="58" dxfId="0" operator="lessThan" stopIfTrue="1">
      <formula>AD18</formula>
    </cfRule>
  </conditionalFormatting>
  <conditionalFormatting sqref="AD14">
    <cfRule type="cellIs" priority="59" dxfId="0" operator="lessThan" stopIfTrue="1">
      <formula>AD12+AD13-(0.01*(AD12+AD13))</formula>
    </cfRule>
    <cfRule type="cellIs" priority="60" dxfId="0" operator="lessThan" stopIfTrue="1">
      <formula>AD15+AD16+AD17+AD19+AD21-(0.01*(AD15+AD16+AD17+AD19+AD21))</formula>
    </cfRule>
  </conditionalFormatting>
  <conditionalFormatting sqref="AF19 AF17">
    <cfRule type="cellIs" priority="55" dxfId="0" operator="lessThan" stopIfTrue="1">
      <formula>AF18</formula>
    </cfRule>
  </conditionalFormatting>
  <conditionalFormatting sqref="AF14">
    <cfRule type="cellIs" priority="56" dxfId="0" operator="lessThan" stopIfTrue="1">
      <formula>AF12+AF13-(0.01*(AF12+AF13))</formula>
    </cfRule>
    <cfRule type="cellIs" priority="57" dxfId="0" operator="lessThan" stopIfTrue="1">
      <formula>AF15+AF16+AF17+AF19+AF21-(0.01*(AF15+AF16+AF17+AF19+AF21))</formula>
    </cfRule>
  </conditionalFormatting>
  <conditionalFormatting sqref="AH19 AH17">
    <cfRule type="cellIs" priority="52" dxfId="0" operator="lessThan" stopIfTrue="1">
      <formula>AH18</formula>
    </cfRule>
  </conditionalFormatting>
  <conditionalFormatting sqref="AH14">
    <cfRule type="cellIs" priority="53" dxfId="0" operator="lessThan" stopIfTrue="1">
      <formula>AH12+AH13-(0.01*(AH12+AH13))</formula>
    </cfRule>
    <cfRule type="cellIs" priority="54" dxfId="0" operator="lessThan" stopIfTrue="1">
      <formula>AH15+AH16+AH17+AH19+AH21-(0.01*(AH15+AH16+AH17+AH19+AH21))</formula>
    </cfRule>
  </conditionalFormatting>
  <conditionalFormatting sqref="AJ19 AJ17">
    <cfRule type="cellIs" priority="49" dxfId="0" operator="lessThan" stopIfTrue="1">
      <formula>AJ18</formula>
    </cfRule>
  </conditionalFormatting>
  <conditionalFormatting sqref="AJ14">
    <cfRule type="cellIs" priority="50" dxfId="0" operator="lessThan" stopIfTrue="1">
      <formula>AJ12+AJ13-(0.01*(AJ12+AJ13))</formula>
    </cfRule>
    <cfRule type="cellIs" priority="51" dxfId="0" operator="lessThan" stopIfTrue="1">
      <formula>AJ15+AJ16+AJ17+AJ19+AJ21-(0.01*(AJ15+AJ16+AJ17+AJ19+AJ21))</formula>
    </cfRule>
  </conditionalFormatting>
  <conditionalFormatting sqref="AL19 AL17">
    <cfRule type="cellIs" priority="46" dxfId="0" operator="lessThan" stopIfTrue="1">
      <formula>AL18</formula>
    </cfRule>
  </conditionalFormatting>
  <conditionalFormatting sqref="AL14">
    <cfRule type="cellIs" priority="47" dxfId="0" operator="lessThan" stopIfTrue="1">
      <formula>AL12+AL13-(0.01*(AL12+AL13))</formula>
    </cfRule>
    <cfRule type="cellIs" priority="48" dxfId="0" operator="lessThan" stopIfTrue="1">
      <formula>AL15+AL16+AL17+AL19+AL21-(0.01*(AL15+AL16+AL17+AL19+AL21))</formula>
    </cfRule>
  </conditionalFormatting>
  <conditionalFormatting sqref="AN19 AN17">
    <cfRule type="cellIs" priority="43" dxfId="0" operator="lessThan" stopIfTrue="1">
      <formula>AN18</formula>
    </cfRule>
  </conditionalFormatting>
  <conditionalFormatting sqref="AN14">
    <cfRule type="cellIs" priority="44" dxfId="0" operator="lessThan" stopIfTrue="1">
      <formula>AN12+AN13-(0.01*(AN12+AN13))</formula>
    </cfRule>
    <cfRule type="cellIs" priority="45" dxfId="0" operator="lessThan" stopIfTrue="1">
      <formula>AN15+AN16+AN17+AN19+AN21-(0.01*(AN15+AN16+AN17+AN19+AN21))</formula>
    </cfRule>
  </conditionalFormatting>
  <conditionalFormatting sqref="AP19 AP17">
    <cfRule type="cellIs" priority="40" dxfId="0" operator="lessThan" stopIfTrue="1">
      <formula>AP18</formula>
    </cfRule>
  </conditionalFormatting>
  <conditionalFormatting sqref="AP14">
    <cfRule type="cellIs" priority="41" dxfId="0" operator="lessThan" stopIfTrue="1">
      <formula>AP12+AP13-(0.01*(AP12+AP13))</formula>
    </cfRule>
    <cfRule type="cellIs" priority="42" dxfId="0" operator="lessThan" stopIfTrue="1">
      <formula>AP15+AP16+AP17+AP19+AP21-(0.01*(AP15+AP16+AP17+AP19+AP21))</formula>
    </cfRule>
  </conditionalFormatting>
  <conditionalFormatting sqref="AR19 AR17">
    <cfRule type="cellIs" priority="37" dxfId="0" operator="lessThan" stopIfTrue="1">
      <formula>AR18</formula>
    </cfRule>
  </conditionalFormatting>
  <conditionalFormatting sqref="AR14">
    <cfRule type="cellIs" priority="38" dxfId="0" operator="lessThan" stopIfTrue="1">
      <formula>AR12+AR13-(0.01*(AR12+AR13))</formula>
    </cfRule>
    <cfRule type="cellIs" priority="39" dxfId="0" operator="lessThan" stopIfTrue="1">
      <formula>AR15+AR16+AR17+AR19+AR21-(0.01*(AR15+AR16+AR17+AR19+AR21))</formula>
    </cfRule>
  </conditionalFormatting>
  <conditionalFormatting sqref="AT19 AT17">
    <cfRule type="cellIs" priority="34" dxfId="0" operator="lessThan" stopIfTrue="1">
      <formula>AT18</formula>
    </cfRule>
  </conditionalFormatting>
  <conditionalFormatting sqref="AT14">
    <cfRule type="cellIs" priority="35" dxfId="0" operator="lessThan" stopIfTrue="1">
      <formula>AT12+AT13-(0.01*(AT12+AT13))</formula>
    </cfRule>
    <cfRule type="cellIs" priority="36" dxfId="0" operator="lessThan" stopIfTrue="1">
      <formula>AT15+AT16+AT17+AT19+AT21-(0.01*(AT15+AT16+AT17+AT19+AT21))</formula>
    </cfRule>
  </conditionalFormatting>
  <conditionalFormatting sqref="AZ17">
    <cfRule type="cellIs" priority="31" dxfId="0" operator="lessThan" stopIfTrue="1">
      <formula>AZ18</formula>
    </cfRule>
  </conditionalFormatting>
  <conditionalFormatting sqref="AZ14">
    <cfRule type="cellIs" priority="32" dxfId="0" operator="lessThan" stopIfTrue="1">
      <formula>AZ12+AZ13-(0.01*(AZ12+AZ13))</formula>
    </cfRule>
    <cfRule type="cellIs" priority="33" dxfId="0" operator="lessThan" stopIfTrue="1">
      <formula>AZ15+AZ16+AZ17+AZ19+AZ21-(0.01*(AZ15+AZ16+AZ17+AZ19+AZ21))</formula>
    </cfRule>
  </conditionalFormatting>
  <conditionalFormatting sqref="V19 V17">
    <cfRule type="cellIs" priority="30" dxfId="0"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21" dxfId="0" operator="equal" stopIfTrue="1">
      <formula>"&gt; 25%"</formula>
    </cfRule>
  </conditionalFormatting>
  <conditionalFormatting sqref="BI12:BI21 BI9:BI10">
    <cfRule type="cellIs" priority="22" dxfId="0" operator="equal" stopIfTrue="1">
      <formula>"&gt; 100%"</formula>
    </cfRule>
  </conditionalFormatting>
  <conditionalFormatting sqref="DA11 CU11 CS11 CQ11 CO11 CM11 CK11 CI11 CG11 CE11 CC11 CA11 BY11 BW11 BU11 BS11 BK11 BM11 BO11 BQ11 BI11">
    <cfRule type="cellIs" priority="23" dxfId="0" operator="equal" stopIfTrue="1">
      <formula>"&gt;25%"</formula>
    </cfRule>
  </conditionalFormatting>
  <conditionalFormatting sqref="BG32 BG29 BG27 DA32 DA29 BI32:CY32 BI29:CY29 BI27:DA27">
    <cfRule type="cellIs" priority="20" dxfId="0" operator="equal" stopIfTrue="1">
      <formula>"&lt;&gt;"</formula>
    </cfRule>
  </conditionalFormatting>
  <conditionalFormatting sqref="AV17">
    <cfRule type="cellIs" priority="16" dxfId="0" operator="lessThan" stopIfTrue="1">
      <formula>AV18</formula>
    </cfRule>
  </conditionalFormatting>
  <conditionalFormatting sqref="AX17">
    <cfRule type="cellIs" priority="13" dxfId="0" operator="lessThan" stopIfTrue="1">
      <formula>AX18</formula>
    </cfRule>
  </conditionalFormatting>
  <conditionalFormatting sqref="CY12:CY21 CW12:CW21 CY9:CY10 CW9:CW10">
    <cfRule type="cellIs" priority="11" dxfId="0" operator="equal" stopIfTrue="1">
      <formula>"&gt; 25%"</formula>
    </cfRule>
  </conditionalFormatting>
  <conditionalFormatting sqref="CY11 CW11">
    <cfRule type="cellIs" priority="12" dxfId="0" operator="equal" stopIfTrue="1">
      <formula>"&gt;25%"</formula>
    </cfRule>
  </conditionalFormatting>
  <conditionalFormatting sqref="BG24:DA24">
    <cfRule type="containsText" priority="8" dxfId="18" operator="containsText" stopIfTrue="1" text="&lt;&gt;">
      <formula>NOT(ISERROR(SEARCH("&lt;&gt;",BG24)))</formula>
    </cfRule>
  </conditionalFormatting>
  <conditionalFormatting sqref="AV14">
    <cfRule type="cellIs" priority="6" dxfId="0" operator="lessThan" stopIfTrue="1">
      <formula>AV12+AV13-(0.01*(AV12+AV13))</formula>
    </cfRule>
    <cfRule type="cellIs" priority="7" dxfId="0" operator="lessThan" stopIfTrue="1">
      <formula>AV15+AV16+AV17+AV19+AV21-(0.01*(AV15+AV16+AV17+AV19+AV21))</formula>
    </cfRule>
  </conditionalFormatting>
  <conditionalFormatting sqref="AX14">
    <cfRule type="cellIs" priority="4" dxfId="0" operator="lessThan" stopIfTrue="1">
      <formula>AX12+AX13-(0.01*(AX12+AX13))</formula>
    </cfRule>
    <cfRule type="cellIs" priority="5" dxfId="0" operator="lessThan" stopIfTrue="1">
      <formula>AX15+AX16+AX17+AX19+AX21-(0.01*(AX15+AX16+AX17+AX19+AX21))</formula>
    </cfRule>
  </conditionalFormatting>
  <conditionalFormatting sqref="AV19">
    <cfRule type="cellIs" priority="3" dxfId="0" operator="lessThan" stopIfTrue="1">
      <formula>AV20</formula>
    </cfRule>
  </conditionalFormatting>
  <conditionalFormatting sqref="AX19">
    <cfRule type="cellIs" priority="2" dxfId="0" operator="lessThan" stopIfTrue="1">
      <formula>AX20</formula>
    </cfRule>
  </conditionalFormatting>
  <conditionalFormatting sqref="AZ19">
    <cfRule type="cellIs" priority="1" dxfId="0" operator="lessThan" stopIfTrue="1">
      <formula>AZ20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A1">
      <pane xSplit="5" ySplit="8" topLeftCell="F9" activePane="bottomRight" state="frozen"/>
      <selection pane="topLeft" activeCell="C1" sqref="C1"/>
      <selection pane="topRight" activeCell="F1" sqref="F1"/>
      <selection pane="bottomLeft" activeCell="C9" sqref="C9"/>
      <selection pane="bottomRight" activeCell="F9" sqref="F9"/>
    </sheetView>
  </sheetViews>
  <sheetFormatPr defaultColWidth="9.28125" defaultRowHeight="12.75"/>
  <cols>
    <col min="1" max="1" width="3.57421875" style="401" hidden="1" customWidth="1"/>
    <col min="2" max="2" width="5.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144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337</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5"/>
      <c r="CB4" s="1035"/>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1609</v>
      </c>
      <c r="C5" s="275" t="s">
        <v>184</v>
      </c>
      <c r="D5" s="931" t="s">
        <v>325</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v>209.78700256347656</v>
      </c>
      <c r="AG9" s="194"/>
      <c r="AH9" s="726"/>
      <c r="AI9" s="194"/>
      <c r="AJ9" s="726"/>
      <c r="AK9" s="194"/>
      <c r="AL9" s="726"/>
      <c r="AM9" s="194"/>
      <c r="AN9" s="726"/>
      <c r="AO9" s="194"/>
      <c r="AP9" s="726">
        <v>184.47</v>
      </c>
      <c r="AQ9" s="194"/>
      <c r="AR9" s="726"/>
      <c r="AS9" s="194"/>
      <c r="AT9" s="726">
        <v>185.95</v>
      </c>
      <c r="AU9" s="194"/>
      <c r="AV9" s="726">
        <v>188.49</v>
      </c>
      <c r="AW9" s="194"/>
      <c r="AX9" s="726">
        <v>190.08</v>
      </c>
      <c r="AY9" s="194"/>
      <c r="AZ9" s="726">
        <v>191.94</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ok</v>
      </c>
      <c r="CX9" s="873"/>
      <c r="CY9" s="873" t="str">
        <f>IF(OR(ISBLANK(AV9),ISBLANK(AX9)),"N/A",IF(ABS((AX9-AV9)/AV9)&gt;0.25,"&gt; 25%","ok"))</f>
        <v>ok</v>
      </c>
      <c r="CZ9" s="873"/>
      <c r="DA9" s="873" t="str">
        <f aca="true" t="shared" si="0" ref="DA9:DA21">IF(OR(ISBLANK(AX9),ISBLANK(AZ9)),"N/A",IF(ABS((AZ9-AX9)/AX9)&gt;0.25,"&gt; 25%","ok"))</f>
        <v>ok</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v>243.02</v>
      </c>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v>96</v>
      </c>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v>25</v>
      </c>
      <c r="AG12" s="178"/>
      <c r="AH12" s="705"/>
      <c r="AI12" s="178"/>
      <c r="AJ12" s="705"/>
      <c r="AK12" s="178"/>
      <c r="AL12" s="705"/>
      <c r="AM12" s="178"/>
      <c r="AN12" s="705"/>
      <c r="AO12" s="178"/>
      <c r="AP12" s="705"/>
      <c r="AQ12" s="178"/>
      <c r="AR12" s="705"/>
      <c r="AS12" s="178"/>
      <c r="AT12" s="705"/>
      <c r="AU12" s="178"/>
      <c r="AV12" s="705">
        <v>54.88</v>
      </c>
      <c r="AW12" s="178"/>
      <c r="AX12" s="705">
        <v>52.85</v>
      </c>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ok</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v>28</v>
      </c>
      <c r="AG13" s="178"/>
      <c r="AH13" s="705"/>
      <c r="AI13" s="178"/>
      <c r="AJ13" s="705"/>
      <c r="AK13" s="178"/>
      <c r="AL13" s="705"/>
      <c r="AM13" s="178"/>
      <c r="AN13" s="705"/>
      <c r="AO13" s="178"/>
      <c r="AP13" s="705"/>
      <c r="AQ13" s="178"/>
      <c r="AR13" s="705"/>
      <c r="AS13" s="178"/>
      <c r="AT13" s="705"/>
      <c r="AU13" s="178"/>
      <c r="AV13" s="705">
        <v>8.76</v>
      </c>
      <c r="AW13" s="178"/>
      <c r="AX13" s="705">
        <v>9.72</v>
      </c>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ok</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v>54</v>
      </c>
      <c r="AG14" s="591"/>
      <c r="AH14" s="706"/>
      <c r="AI14" s="591"/>
      <c r="AJ14" s="706"/>
      <c r="AK14" s="591"/>
      <c r="AL14" s="706"/>
      <c r="AM14" s="591"/>
      <c r="AN14" s="706"/>
      <c r="AO14" s="591"/>
      <c r="AP14" s="706"/>
      <c r="AQ14" s="591"/>
      <c r="AR14" s="706"/>
      <c r="AS14" s="591"/>
      <c r="AT14" s="706"/>
      <c r="AU14" s="591"/>
      <c r="AV14" s="706">
        <v>63.64</v>
      </c>
      <c r="AW14" s="591"/>
      <c r="AX14" s="706">
        <v>62.57</v>
      </c>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ok</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v>0.36000001430511475</v>
      </c>
      <c r="AG15" s="178"/>
      <c r="AH15" s="705"/>
      <c r="AI15" s="178"/>
      <c r="AJ15" s="705"/>
      <c r="AK15" s="178"/>
      <c r="AL15" s="705"/>
      <c r="AM15" s="178"/>
      <c r="AN15" s="705"/>
      <c r="AO15" s="178"/>
      <c r="AP15" s="705"/>
      <c r="AQ15" s="178"/>
      <c r="AR15" s="705"/>
      <c r="AS15" s="178"/>
      <c r="AT15" s="705"/>
      <c r="AU15" s="178"/>
      <c r="AV15" s="705">
        <v>0.66</v>
      </c>
      <c r="AW15" s="178"/>
      <c r="AX15" s="705">
        <v>0.66</v>
      </c>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ok</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v>0.09000000357627869</v>
      </c>
      <c r="AG16" s="178"/>
      <c r="AH16" s="705"/>
      <c r="AI16" s="178"/>
      <c r="AJ16" s="705"/>
      <c r="AK16" s="178"/>
      <c r="AL16" s="705"/>
      <c r="AM16" s="178"/>
      <c r="AN16" s="705"/>
      <c r="AO16" s="178"/>
      <c r="AP16" s="705"/>
      <c r="AQ16" s="178"/>
      <c r="AR16" s="705"/>
      <c r="AS16" s="178"/>
      <c r="AT16" s="705"/>
      <c r="AU16" s="178"/>
      <c r="AV16" s="705">
        <v>0.54</v>
      </c>
      <c r="AW16" s="178"/>
      <c r="AX16" s="705">
        <v>3.73</v>
      </c>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&gt; 25%</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v>0</v>
      </c>
      <c r="AG17" s="178"/>
      <c r="AH17" s="706"/>
      <c r="AI17" s="178"/>
      <c r="AJ17" s="706"/>
      <c r="AK17" s="178"/>
      <c r="AL17" s="706"/>
      <c r="AM17" s="178"/>
      <c r="AN17" s="706"/>
      <c r="AO17" s="178"/>
      <c r="AP17" s="706"/>
      <c r="AQ17" s="178"/>
      <c r="AR17" s="706"/>
      <c r="AS17" s="178"/>
      <c r="AT17" s="706"/>
      <c r="AU17" s="178"/>
      <c r="AV17" s="706">
        <v>0</v>
      </c>
      <c r="AW17" s="178"/>
      <c r="AX17" s="706">
        <v>0</v>
      </c>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e">
        <f t="shared" si="21"/>
        <v>#DIV/0!</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v>0</v>
      </c>
      <c r="AW18" s="178"/>
      <c r="AX18" s="706">
        <v>0</v>
      </c>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e">
        <f t="shared" si="21"/>
        <v>#DIV/0!</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v>53</v>
      </c>
      <c r="AG19" s="178"/>
      <c r="AH19" s="706"/>
      <c r="AI19" s="178"/>
      <c r="AJ19" s="706"/>
      <c r="AK19" s="178"/>
      <c r="AL19" s="706"/>
      <c r="AM19" s="178"/>
      <c r="AN19" s="706"/>
      <c r="AO19" s="178"/>
      <c r="AP19" s="706"/>
      <c r="AQ19" s="178"/>
      <c r="AR19" s="706"/>
      <c r="AS19" s="178"/>
      <c r="AT19" s="706"/>
      <c r="AU19" s="178"/>
      <c r="AV19" s="706">
        <v>62.27</v>
      </c>
      <c r="AW19" s="178"/>
      <c r="AX19" s="706">
        <v>58.01</v>
      </c>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ok</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v>53</v>
      </c>
      <c r="AG20" s="178"/>
      <c r="AH20" s="705"/>
      <c r="AI20" s="178"/>
      <c r="AJ20" s="705"/>
      <c r="AK20" s="178"/>
      <c r="AL20" s="705"/>
      <c r="AM20" s="178"/>
      <c r="AN20" s="705"/>
      <c r="AO20" s="178"/>
      <c r="AP20" s="705"/>
      <c r="AQ20" s="178"/>
      <c r="AR20" s="705"/>
      <c r="AS20" s="178"/>
      <c r="AT20" s="705"/>
      <c r="AU20" s="178"/>
      <c r="AV20" s="705">
        <v>62.27</v>
      </c>
      <c r="AW20" s="178"/>
      <c r="AX20" s="705">
        <v>58.01</v>
      </c>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ok</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v>0.17</v>
      </c>
      <c r="AW21" s="195" t="s">
        <v>328</v>
      </c>
      <c r="AX21" s="721">
        <v>0.17</v>
      </c>
      <c r="AY21" s="195" t="s">
        <v>328</v>
      </c>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ok</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2" t="s">
        <v>188</v>
      </c>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2"/>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4" t="s">
        <v>23</v>
      </c>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10"/>
      <c r="AS24" s="1010"/>
      <c r="AT24" s="1010"/>
      <c r="AU24" s="1010"/>
      <c r="AV24" s="1010"/>
      <c r="AW24" s="1010"/>
      <c r="AX24" s="1010"/>
      <c r="AY24" s="1010"/>
      <c r="AZ24" s="1010"/>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ok</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54</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63.64</v>
      </c>
      <c r="CX25" s="879"/>
      <c r="CY25" s="879">
        <f>AX14</f>
        <v>62.57</v>
      </c>
      <c r="CZ25" s="879"/>
      <c r="DA25" s="879">
        <f>AZ14</f>
        <v>0</v>
      </c>
      <c r="DB25" s="871"/>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53</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63.64</v>
      </c>
      <c r="CX26" s="877"/>
      <c r="CY26" s="877">
        <f>AX12+AX13</f>
        <v>62.57</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&lt;&gt;</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ok</v>
      </c>
      <c r="CX27" s="456"/>
      <c r="CY27" s="456" t="str">
        <f t="shared" si="24"/>
        <v>ok</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53.45000001788139</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63.64000000000001</v>
      </c>
      <c r="CX28" s="456"/>
      <c r="CY28" s="456">
        <f>(AX15+AX16+AX17+AX19+AX21)</f>
        <v>62.57</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ok</v>
      </c>
      <c r="CX29" s="456"/>
      <c r="CY29" s="456" t="str">
        <f>IF((ISBLANK(AX14)),"N/A",IF(ROUND(CY25,0)&lt;ROUND(CS28,0),"5&lt;14",IF(OR(ISBLANK(AX15),ISBLANK(AX16),ISBLANK(AX17),ISBLANK(AX19),ISBLANK(AX21)),"N/A",IF(ROUND(CY25,0)&gt;=ROUND(CY28,0),"ok","&lt;&gt;"))))</f>
        <v>ok</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2" t="s">
        <v>123</v>
      </c>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c r="AM30" s="1053"/>
      <c r="AN30" s="1053"/>
      <c r="AO30" s="1053"/>
      <c r="AP30" s="1053"/>
      <c r="AQ30" s="1053"/>
      <c r="AR30" s="1053"/>
      <c r="AS30" s="1053"/>
      <c r="AT30" s="1053"/>
      <c r="AU30" s="1053"/>
      <c r="AV30" s="1053"/>
      <c r="AW30" s="1053"/>
      <c r="AX30" s="1053"/>
      <c r="AY30" s="1053"/>
      <c r="AZ30" s="1053"/>
      <c r="BA30" s="1053"/>
      <c r="BB30" s="1054"/>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ht="24.75" customHeight="1">
      <c r="A31" s="401">
        <v>1</v>
      </c>
      <c r="B31" s="401">
        <v>6213</v>
      </c>
      <c r="C31" s="898" t="s">
        <v>328</v>
      </c>
      <c r="D31" s="1055" t="s">
        <v>335</v>
      </c>
      <c r="E31" s="1056"/>
      <c r="F31" s="1056"/>
      <c r="G31" s="1056"/>
      <c r="H31" s="1056"/>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56"/>
      <c r="AG31" s="1056"/>
      <c r="AH31" s="1056"/>
      <c r="AI31" s="1056"/>
      <c r="AJ31" s="1056"/>
      <c r="AK31" s="1056"/>
      <c r="AL31" s="1056"/>
      <c r="AM31" s="1056"/>
      <c r="AN31" s="1056"/>
      <c r="AO31" s="1056"/>
      <c r="AP31" s="1056"/>
      <c r="AQ31" s="1056"/>
      <c r="AR31" s="1056"/>
      <c r="AS31" s="1056"/>
      <c r="AT31" s="1056"/>
      <c r="AU31" s="1056"/>
      <c r="AV31" s="1056"/>
      <c r="AW31" s="1056"/>
      <c r="AX31" s="1056"/>
      <c r="AY31" s="1056"/>
      <c r="AZ31" s="1056"/>
      <c r="BA31" s="1056"/>
      <c r="BB31" s="1057"/>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f>IF(OR(ISBLANK(AF14),ISBLANK(AF9),ISBLANK(AF11)),"N/A",AF14*1000/(AF$9*AF$11/100))</f>
        <v>268.1290990988828</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9"/>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1"/>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ok</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9"/>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0"/>
      <c r="AZ33" s="1050"/>
      <c r="BA33" s="1050"/>
      <c r="BB33" s="1051"/>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9"/>
      <c r="E34" s="1050"/>
      <c r="F34" s="1050"/>
      <c r="G34" s="1050"/>
      <c r="H34" s="1050"/>
      <c r="I34" s="1050"/>
      <c r="J34" s="1050"/>
      <c r="K34" s="1050"/>
      <c r="L34" s="1050"/>
      <c r="M34" s="1050"/>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050"/>
      <c r="AL34" s="1050"/>
      <c r="AM34" s="1050"/>
      <c r="AN34" s="1050"/>
      <c r="AO34" s="1050"/>
      <c r="AP34" s="1050"/>
      <c r="AQ34" s="1050"/>
      <c r="AR34" s="1050"/>
      <c r="AS34" s="1050"/>
      <c r="AT34" s="1050"/>
      <c r="AU34" s="1050"/>
      <c r="AV34" s="1050"/>
      <c r="AW34" s="1050"/>
      <c r="AX34" s="1050"/>
      <c r="AY34" s="1050"/>
      <c r="AZ34" s="1050"/>
      <c r="BA34" s="1050"/>
      <c r="BB34" s="1051"/>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9"/>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50"/>
      <c r="AL35" s="1050"/>
      <c r="AM35" s="1050"/>
      <c r="AN35" s="1050"/>
      <c r="AO35" s="1050"/>
      <c r="AP35" s="1050"/>
      <c r="AQ35" s="1050"/>
      <c r="AR35" s="1050"/>
      <c r="AS35" s="1050"/>
      <c r="AT35" s="1050"/>
      <c r="AU35" s="1050"/>
      <c r="AV35" s="1050"/>
      <c r="AW35" s="1050"/>
      <c r="AX35" s="1050"/>
      <c r="AY35" s="1050"/>
      <c r="AZ35" s="1050"/>
      <c r="BA35" s="1050"/>
      <c r="BB35" s="1051"/>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9"/>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0"/>
      <c r="AY36" s="1050"/>
      <c r="AZ36" s="1050"/>
      <c r="BA36" s="1050"/>
      <c r="BB36" s="1051"/>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9"/>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1050"/>
      <c r="AE37" s="1050"/>
      <c r="AF37" s="1050"/>
      <c r="AG37" s="1050"/>
      <c r="AH37" s="1050"/>
      <c r="AI37" s="1050"/>
      <c r="AJ37" s="1050"/>
      <c r="AK37" s="1050"/>
      <c r="AL37" s="1050"/>
      <c r="AM37" s="1050"/>
      <c r="AN37" s="1050"/>
      <c r="AO37" s="1050"/>
      <c r="AP37" s="1050"/>
      <c r="AQ37" s="1050"/>
      <c r="AR37" s="1050"/>
      <c r="AS37" s="1050"/>
      <c r="AT37" s="1050"/>
      <c r="AU37" s="1050"/>
      <c r="AV37" s="1050"/>
      <c r="AW37" s="1050"/>
      <c r="AX37" s="1050"/>
      <c r="AY37" s="1050"/>
      <c r="AZ37" s="1050"/>
      <c r="BA37" s="1050"/>
      <c r="BB37" s="1051"/>
      <c r="BC37" s="901"/>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29"/>
      <c r="BZ37" s="1029"/>
      <c r="CA37" s="1029"/>
      <c r="CB37" s="1029"/>
      <c r="CC37" s="1029"/>
      <c r="CD37" s="1029"/>
      <c r="CE37" s="1029"/>
      <c r="CF37" s="1029"/>
      <c r="CG37" s="1029"/>
      <c r="CH37" s="1029"/>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9"/>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0"/>
      <c r="AL38" s="1050"/>
      <c r="AM38" s="1050"/>
      <c r="AN38" s="1050"/>
      <c r="AO38" s="1050"/>
      <c r="AP38" s="1050"/>
      <c r="AQ38" s="1050"/>
      <c r="AR38" s="1050"/>
      <c r="AS38" s="1050"/>
      <c r="AT38" s="1050"/>
      <c r="AU38" s="1050"/>
      <c r="AV38" s="1050"/>
      <c r="AW38" s="1050"/>
      <c r="AX38" s="1050"/>
      <c r="AY38" s="1050"/>
      <c r="AZ38" s="1050"/>
      <c r="BA38" s="1050"/>
      <c r="BB38" s="1051"/>
      <c r="BC38" s="901"/>
      <c r="BD38" s="1029"/>
      <c r="BE38" s="1029"/>
      <c r="BF38" s="1029"/>
      <c r="BG38" s="1029"/>
      <c r="BH38" s="1029"/>
      <c r="BI38" s="1029"/>
      <c r="BJ38" s="1029"/>
      <c r="BK38" s="1029"/>
      <c r="BL38" s="1029"/>
      <c r="BM38" s="1029"/>
      <c r="BN38" s="1029"/>
      <c r="BO38" s="1029"/>
      <c r="BP38" s="1029"/>
      <c r="BQ38" s="1029"/>
      <c r="BR38" s="1029"/>
      <c r="BS38" s="1029"/>
      <c r="BT38" s="1029"/>
      <c r="BU38" s="1029"/>
      <c r="BV38" s="1029"/>
      <c r="BW38" s="1029"/>
      <c r="BX38" s="1029"/>
      <c r="BY38" s="1029"/>
      <c r="BZ38" s="1029"/>
      <c r="CA38" s="1029"/>
      <c r="CB38" s="1029"/>
      <c r="CC38" s="1029"/>
      <c r="CD38" s="1029"/>
      <c r="CE38" s="1029"/>
      <c r="CF38" s="1029"/>
      <c r="CG38" s="1029"/>
      <c r="CH38" s="1029"/>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9"/>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1050"/>
      <c r="AZ39" s="1050"/>
      <c r="BA39" s="1050"/>
      <c r="BB39" s="1051"/>
      <c r="BC39" s="901"/>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c r="BX39" s="1029"/>
      <c r="BY39" s="1029"/>
      <c r="BZ39" s="1029"/>
      <c r="CA39" s="1029"/>
      <c r="CB39" s="1029"/>
      <c r="CC39" s="1029"/>
      <c r="CD39" s="1029"/>
      <c r="CE39" s="1029"/>
      <c r="CF39" s="1029"/>
      <c r="CG39" s="1029"/>
      <c r="CH39" s="1029"/>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9"/>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1"/>
      <c r="BC40" s="901"/>
      <c r="BD40" s="1029"/>
      <c r="BE40" s="1029"/>
      <c r="BF40" s="1029"/>
      <c r="BG40" s="1029"/>
      <c r="BH40" s="1029"/>
      <c r="BI40" s="1029"/>
      <c r="BJ40" s="1029"/>
      <c r="BK40" s="1029"/>
      <c r="BL40" s="1029"/>
      <c r="BM40" s="1029"/>
      <c r="BN40" s="1029"/>
      <c r="BO40" s="1029"/>
      <c r="BP40" s="1029"/>
      <c r="BQ40" s="1029"/>
      <c r="BR40" s="1029"/>
      <c r="BS40" s="1029"/>
      <c r="BT40" s="1029"/>
      <c r="BU40" s="1029"/>
      <c r="BV40" s="1029"/>
      <c r="BW40" s="1029"/>
      <c r="BX40" s="1029"/>
      <c r="BY40" s="1029"/>
      <c r="BZ40" s="1029"/>
      <c r="CA40" s="1029"/>
      <c r="CB40" s="1029"/>
      <c r="CC40" s="1029"/>
      <c r="CD40" s="1029"/>
      <c r="CE40" s="1029"/>
      <c r="CF40" s="1029"/>
      <c r="CG40" s="1029"/>
      <c r="CH40" s="1029"/>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9"/>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1050"/>
      <c r="AZ41" s="1050"/>
      <c r="BA41" s="1050"/>
      <c r="BB41" s="1051"/>
      <c r="BC41" s="901"/>
      <c r="BD41" s="1029"/>
      <c r="BE41" s="1029"/>
      <c r="BF41" s="1029"/>
      <c r="BG41" s="1029"/>
      <c r="BH41" s="1029"/>
      <c r="BI41" s="1029"/>
      <c r="BJ41" s="1029"/>
      <c r="BK41" s="1029"/>
      <c r="BL41" s="1029"/>
      <c r="BM41" s="1029"/>
      <c r="BN41" s="1029"/>
      <c r="BO41" s="1029"/>
      <c r="BP41" s="1029"/>
      <c r="BQ41" s="1029"/>
      <c r="BR41" s="1029"/>
      <c r="BS41" s="1029"/>
      <c r="BT41" s="1029"/>
      <c r="BU41" s="1029"/>
      <c r="BV41" s="1029"/>
      <c r="BW41" s="1029"/>
      <c r="BX41" s="1029"/>
      <c r="BY41" s="1029"/>
      <c r="BZ41" s="1029"/>
      <c r="CA41" s="1029"/>
      <c r="CB41" s="1029"/>
      <c r="CC41" s="1029"/>
      <c r="CD41" s="1029"/>
      <c r="CE41" s="1029"/>
      <c r="CF41" s="1029"/>
      <c r="CG41" s="1029"/>
      <c r="CH41" s="1029"/>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9"/>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1050"/>
      <c r="AZ42" s="1050"/>
      <c r="BA42" s="1050"/>
      <c r="BB42" s="1051"/>
      <c r="BC42" s="901"/>
      <c r="BD42" s="1029"/>
      <c r="BE42" s="1029"/>
      <c r="BF42" s="1029"/>
      <c r="BG42" s="1029"/>
      <c r="BH42" s="1029"/>
      <c r="BI42" s="1029"/>
      <c r="BJ42" s="1029"/>
      <c r="BK42" s="1029"/>
      <c r="BL42" s="1029"/>
      <c r="BM42" s="1029"/>
      <c r="BN42" s="1029"/>
      <c r="BO42" s="1029"/>
      <c r="BP42" s="1029"/>
      <c r="BQ42" s="1029"/>
      <c r="BR42" s="1029"/>
      <c r="BS42" s="1029"/>
      <c r="BT42" s="1029"/>
      <c r="BU42" s="1029"/>
      <c r="BV42" s="1029"/>
      <c r="BW42" s="1029"/>
      <c r="BX42" s="1029"/>
      <c r="BY42" s="1029"/>
      <c r="BZ42" s="1029"/>
      <c r="CA42" s="1029"/>
      <c r="CB42" s="1029"/>
      <c r="CC42" s="1029"/>
      <c r="CD42" s="1029"/>
      <c r="CE42" s="1029"/>
      <c r="CF42" s="1029"/>
      <c r="CG42" s="1029"/>
      <c r="CH42" s="1029"/>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9"/>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1"/>
      <c r="BC43" s="901"/>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H43" s="1029"/>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9"/>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1"/>
      <c r="BC44" s="901"/>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9"/>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1"/>
      <c r="BC45" s="901"/>
      <c r="BD45" s="1029"/>
      <c r="BE45" s="1029"/>
      <c r="BF45" s="1029"/>
      <c r="BG45" s="1029"/>
      <c r="BH45" s="1029"/>
      <c r="BI45" s="1029"/>
      <c r="BJ45" s="1029"/>
      <c r="BK45" s="1029"/>
      <c r="BL45" s="1029"/>
      <c r="BM45" s="1029"/>
      <c r="BN45" s="1029"/>
      <c r="BO45" s="1029"/>
      <c r="BP45" s="1029"/>
      <c r="BQ45" s="1029"/>
      <c r="BR45" s="1029"/>
      <c r="BS45" s="1029"/>
      <c r="BT45" s="1029"/>
      <c r="BU45" s="1029"/>
      <c r="BV45" s="1029"/>
      <c r="BW45" s="1029"/>
      <c r="BX45" s="1029"/>
      <c r="BY45" s="1029"/>
      <c r="BZ45" s="1029"/>
      <c r="CA45" s="1029"/>
      <c r="CB45" s="1029"/>
      <c r="CC45" s="1029"/>
      <c r="CD45" s="1029"/>
      <c r="CE45" s="1029"/>
      <c r="CF45" s="1029"/>
      <c r="CG45" s="1029"/>
      <c r="CH45" s="1029"/>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9"/>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1050"/>
      <c r="AZ46" s="1050"/>
      <c r="BA46" s="1050"/>
      <c r="BB46" s="1051"/>
      <c r="BC46" s="901"/>
      <c r="BD46" s="1029"/>
      <c r="BE46" s="1029"/>
      <c r="BF46" s="1029"/>
      <c r="BG46" s="1029"/>
      <c r="BH46" s="1029"/>
      <c r="BI46" s="1029"/>
      <c r="BJ46" s="1029"/>
      <c r="BK46" s="1029"/>
      <c r="BL46" s="1029"/>
      <c r="BM46" s="1029"/>
      <c r="BN46" s="1029"/>
      <c r="BO46" s="1029"/>
      <c r="BP46" s="1029"/>
      <c r="BQ46" s="1029"/>
      <c r="BR46" s="1029"/>
      <c r="BS46" s="1029"/>
      <c r="BT46" s="1029"/>
      <c r="BU46" s="1029"/>
      <c r="BV46" s="1029"/>
      <c r="BW46" s="1029"/>
      <c r="BX46" s="1029"/>
      <c r="BY46" s="1029"/>
      <c r="BZ46" s="1029"/>
      <c r="CA46" s="1029"/>
      <c r="CB46" s="1029"/>
      <c r="CC46" s="1029"/>
      <c r="CD46" s="1029"/>
      <c r="CE46" s="1029"/>
      <c r="CF46" s="1029"/>
      <c r="CG46" s="1029"/>
      <c r="CH46" s="1029"/>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9"/>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1"/>
      <c r="BC47" s="901"/>
      <c r="BD47" s="1029"/>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9"/>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1"/>
      <c r="BC48" s="901"/>
      <c r="BD48" s="1029"/>
      <c r="BE48" s="1029"/>
      <c r="BF48" s="1029"/>
      <c r="BG48" s="1029"/>
      <c r="BH48" s="1029"/>
      <c r="BI48" s="1029"/>
      <c r="BJ48" s="1029"/>
      <c r="BK48" s="1029"/>
      <c r="BL48" s="1029"/>
      <c r="BM48" s="1029"/>
      <c r="BN48" s="1029"/>
      <c r="BO48" s="1029"/>
      <c r="BP48" s="1029"/>
      <c r="BQ48" s="1029"/>
      <c r="BR48" s="1029"/>
      <c r="BS48" s="1029"/>
      <c r="BT48" s="1029"/>
      <c r="BU48" s="1029"/>
      <c r="BV48" s="1029"/>
      <c r="BW48" s="1029"/>
      <c r="BX48" s="1029"/>
      <c r="BY48" s="1029"/>
      <c r="BZ48" s="1029"/>
      <c r="CA48" s="1029"/>
      <c r="CB48" s="1029"/>
      <c r="CC48" s="1029"/>
      <c r="CD48" s="1029"/>
      <c r="CE48" s="1029"/>
      <c r="CF48" s="1029"/>
      <c r="CG48" s="1029"/>
      <c r="CH48" s="1029"/>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9"/>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c r="AI49" s="1050"/>
      <c r="AJ49" s="1050"/>
      <c r="AK49" s="1050"/>
      <c r="AL49" s="1050"/>
      <c r="AM49" s="1050"/>
      <c r="AN49" s="1050"/>
      <c r="AO49" s="1050"/>
      <c r="AP49" s="1050"/>
      <c r="AQ49" s="1050"/>
      <c r="AR49" s="1050"/>
      <c r="AS49" s="1050"/>
      <c r="AT49" s="1050"/>
      <c r="AU49" s="1050"/>
      <c r="AV49" s="1050"/>
      <c r="AW49" s="1050"/>
      <c r="AX49" s="1050"/>
      <c r="AY49" s="1050"/>
      <c r="AZ49" s="1050"/>
      <c r="BA49" s="1050"/>
      <c r="BB49" s="1051"/>
      <c r="BC49" s="901"/>
      <c r="BD49" s="1029"/>
      <c r="BE49" s="1029"/>
      <c r="BF49" s="1029"/>
      <c r="BG49" s="1029"/>
      <c r="BH49" s="1029"/>
      <c r="BI49" s="1029"/>
      <c r="BJ49" s="1029"/>
      <c r="BK49" s="1029"/>
      <c r="BL49" s="1029"/>
      <c r="BM49" s="1029"/>
      <c r="BN49" s="1029"/>
      <c r="BO49" s="1029"/>
      <c r="BP49" s="1029"/>
      <c r="BQ49" s="1029"/>
      <c r="BR49" s="1029"/>
      <c r="BS49" s="1029"/>
      <c r="BT49" s="1029"/>
      <c r="BU49" s="1029"/>
      <c r="BV49" s="1029"/>
      <c r="BW49" s="1029"/>
      <c r="BX49" s="1029"/>
      <c r="BY49" s="1029"/>
      <c r="BZ49" s="1029"/>
      <c r="CA49" s="1029"/>
      <c r="CB49" s="1029"/>
      <c r="CC49" s="1029"/>
      <c r="CD49" s="1029"/>
      <c r="CE49" s="1029"/>
      <c r="CF49" s="1029"/>
      <c r="CG49" s="1029"/>
      <c r="CH49" s="1029"/>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9"/>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c r="AI50" s="1050"/>
      <c r="AJ50" s="1050"/>
      <c r="AK50" s="1050"/>
      <c r="AL50" s="1050"/>
      <c r="AM50" s="1050"/>
      <c r="AN50" s="1050"/>
      <c r="AO50" s="1050"/>
      <c r="AP50" s="1050"/>
      <c r="AQ50" s="1050"/>
      <c r="AR50" s="1050"/>
      <c r="AS50" s="1050"/>
      <c r="AT50" s="1050"/>
      <c r="AU50" s="1050"/>
      <c r="AV50" s="1050"/>
      <c r="AW50" s="1050"/>
      <c r="AX50" s="1050"/>
      <c r="AY50" s="1050"/>
      <c r="AZ50" s="1050"/>
      <c r="BA50" s="1050"/>
      <c r="BB50" s="1051"/>
      <c r="BC50" s="901"/>
      <c r="BD50" s="1029"/>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9"/>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050"/>
      <c r="AN51" s="1050"/>
      <c r="AO51" s="1050"/>
      <c r="AP51" s="1050"/>
      <c r="AQ51" s="1050"/>
      <c r="AR51" s="1050"/>
      <c r="AS51" s="1050"/>
      <c r="AT51" s="1050"/>
      <c r="AU51" s="1050"/>
      <c r="AV51" s="1050"/>
      <c r="AW51" s="1050"/>
      <c r="AX51" s="1050"/>
      <c r="AY51" s="1050"/>
      <c r="AZ51" s="1050"/>
      <c r="BA51" s="1050"/>
      <c r="BB51" s="1051"/>
      <c r="BC51" s="901"/>
      <c r="BD51" s="1029"/>
      <c r="BE51" s="1029"/>
      <c r="BF51" s="1029"/>
      <c r="BG51" s="1029"/>
      <c r="BH51" s="1029"/>
      <c r="BI51" s="1029"/>
      <c r="BJ51" s="1029"/>
      <c r="BK51" s="1029"/>
      <c r="BL51" s="1029"/>
      <c r="BM51" s="1029"/>
      <c r="BN51" s="1029"/>
      <c r="BO51" s="1029"/>
      <c r="BP51" s="1029"/>
      <c r="BQ51" s="1029"/>
      <c r="BR51" s="1029"/>
      <c r="BS51" s="1029"/>
      <c r="BT51" s="1029"/>
      <c r="BU51" s="1029"/>
      <c r="BV51" s="1029"/>
      <c r="BW51" s="1029"/>
      <c r="BX51" s="1029"/>
      <c r="BY51" s="1029"/>
      <c r="BZ51" s="1029"/>
      <c r="CA51" s="1029"/>
      <c r="CB51" s="1029"/>
      <c r="CC51" s="1029"/>
      <c r="CD51" s="1029"/>
      <c r="CE51" s="1029"/>
      <c r="CF51" s="1029"/>
      <c r="CG51" s="1029"/>
      <c r="CH51" s="1029"/>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8"/>
      <c r="E52" s="1059"/>
      <c r="F52" s="1059"/>
      <c r="G52" s="1059"/>
      <c r="H52" s="1059"/>
      <c r="I52" s="1059"/>
      <c r="J52" s="1059"/>
      <c r="K52" s="1059"/>
      <c r="L52" s="1059"/>
      <c r="M52" s="1059"/>
      <c r="N52" s="1059"/>
      <c r="O52" s="1059"/>
      <c r="P52" s="1059"/>
      <c r="Q52" s="1059"/>
      <c r="R52" s="1059"/>
      <c r="S52" s="1059"/>
      <c r="T52" s="1059"/>
      <c r="U52" s="1059"/>
      <c r="V52" s="1059"/>
      <c r="W52" s="1059"/>
      <c r="X52" s="1059"/>
      <c r="Y52" s="1059"/>
      <c r="Z52" s="1059"/>
      <c r="AA52" s="1059"/>
      <c r="AB52" s="1059"/>
      <c r="AC52" s="1059"/>
      <c r="AD52" s="1059"/>
      <c r="AE52" s="1059"/>
      <c r="AF52" s="1059"/>
      <c r="AG52" s="1059"/>
      <c r="AH52" s="1059"/>
      <c r="AI52" s="1059"/>
      <c r="AJ52" s="1059"/>
      <c r="AK52" s="1059"/>
      <c r="AL52" s="1059"/>
      <c r="AM52" s="1059"/>
      <c r="AN52" s="1059"/>
      <c r="AO52" s="1059"/>
      <c r="AP52" s="1059"/>
      <c r="AQ52" s="1059"/>
      <c r="AR52" s="1059"/>
      <c r="AS52" s="1059"/>
      <c r="AT52" s="1059"/>
      <c r="AU52" s="1059"/>
      <c r="AV52" s="1059"/>
      <c r="AW52" s="1059"/>
      <c r="AX52" s="1059"/>
      <c r="AY52" s="1059"/>
      <c r="AZ52" s="1059"/>
      <c r="BA52" s="1059"/>
      <c r="BB52" s="1060"/>
      <c r="BC52" s="901"/>
      <c r="BD52" s="1029"/>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1"/>
      <c r="BC53" s="91"/>
      <c r="BD53" s="1029"/>
      <c r="BE53" s="1029"/>
      <c r="BF53" s="1029"/>
      <c r="BG53" s="1029"/>
      <c r="BH53" s="1029"/>
      <c r="BI53" s="1029"/>
      <c r="BJ53" s="1029"/>
      <c r="BK53" s="1029"/>
      <c r="BL53" s="1029"/>
      <c r="BM53" s="1029"/>
      <c r="BN53" s="1029"/>
      <c r="BO53" s="1029"/>
      <c r="BP53" s="1029"/>
      <c r="BQ53" s="1029"/>
      <c r="BR53" s="1029"/>
      <c r="BS53" s="1029"/>
      <c r="BT53" s="1029"/>
      <c r="BU53" s="1029"/>
      <c r="BV53" s="1029"/>
      <c r="BW53" s="1029"/>
      <c r="BX53" s="1029"/>
      <c r="BY53" s="1029"/>
      <c r="BZ53" s="1029"/>
      <c r="CA53" s="1029"/>
      <c r="CB53" s="1029"/>
      <c r="CC53" s="1029"/>
      <c r="CD53" s="1029"/>
      <c r="CE53" s="1029"/>
      <c r="CF53" s="1029"/>
      <c r="CG53" s="1029"/>
      <c r="CH53" s="1029"/>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8"/>
      <c r="BE54" s="1028"/>
      <c r="BF54" s="1028"/>
      <c r="BG54" s="1028"/>
      <c r="BH54" s="1028"/>
      <c r="BI54" s="1028"/>
      <c r="BJ54" s="1028"/>
      <c r="BK54" s="1028"/>
      <c r="BL54" s="1028"/>
      <c r="BM54" s="1028"/>
      <c r="BN54" s="1028"/>
      <c r="BO54" s="1028"/>
      <c r="BP54" s="1028"/>
      <c r="BQ54" s="1028"/>
      <c r="BR54" s="1028"/>
      <c r="BS54" s="1028"/>
      <c r="BT54" s="1028"/>
      <c r="BU54" s="1028"/>
      <c r="BV54" s="1028"/>
      <c r="BW54" s="1028"/>
      <c r="BX54" s="1028"/>
      <c r="BY54" s="1028"/>
      <c r="BZ54" s="1028"/>
      <c r="CA54" s="1028"/>
      <c r="CB54" s="1028"/>
      <c r="CC54" s="1028"/>
      <c r="CD54" s="1028"/>
      <c r="CE54" s="1028"/>
      <c r="CF54" s="1028"/>
      <c r="CG54" s="1028"/>
      <c r="CH54" s="1028"/>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C1:E1"/>
    <mergeCell ref="C4:AQ4"/>
    <mergeCell ref="CA4:CB4"/>
    <mergeCell ref="D23:AQ23"/>
    <mergeCell ref="D24:AZ24"/>
    <mergeCell ref="D25:BB25"/>
    <mergeCell ref="D26:AQ26"/>
    <mergeCell ref="D30:BB30"/>
    <mergeCell ref="D31:BB31"/>
    <mergeCell ref="D32:BB32"/>
    <mergeCell ref="D33:BB33"/>
    <mergeCell ref="D34:BB34"/>
    <mergeCell ref="D35:BB35"/>
    <mergeCell ref="D36:BB36"/>
    <mergeCell ref="D37:BB37"/>
    <mergeCell ref="BD37:CH37"/>
    <mergeCell ref="D38:BB38"/>
    <mergeCell ref="BD38:CH38"/>
    <mergeCell ref="D39:BB39"/>
    <mergeCell ref="BD39:CH39"/>
    <mergeCell ref="D40:BB40"/>
    <mergeCell ref="BD40:CH40"/>
    <mergeCell ref="D41:BB41"/>
    <mergeCell ref="BD41:CH41"/>
    <mergeCell ref="D42:BB42"/>
    <mergeCell ref="BD42:CH42"/>
    <mergeCell ref="D43:BB43"/>
    <mergeCell ref="BD43:CH43"/>
    <mergeCell ref="D44:BB44"/>
    <mergeCell ref="BD44:CH44"/>
    <mergeCell ref="D45:BB45"/>
    <mergeCell ref="BD45:CH45"/>
    <mergeCell ref="D46:BB46"/>
    <mergeCell ref="BD46:CH46"/>
    <mergeCell ref="D47:BB47"/>
    <mergeCell ref="BD47:CH47"/>
    <mergeCell ref="D48:BB48"/>
    <mergeCell ref="BD48:CH48"/>
    <mergeCell ref="D49:BB49"/>
    <mergeCell ref="BD49:CH49"/>
    <mergeCell ref="D50:BB50"/>
    <mergeCell ref="BD50:CH50"/>
    <mergeCell ref="BD54:CH54"/>
    <mergeCell ref="D51:BB51"/>
    <mergeCell ref="BD51:CH51"/>
    <mergeCell ref="D52:BB52"/>
    <mergeCell ref="BD52:CH52"/>
    <mergeCell ref="D53:BB53"/>
    <mergeCell ref="BD53:CH53"/>
  </mergeCells>
  <conditionalFormatting sqref="F19 F17">
    <cfRule type="cellIs" priority="77" dxfId="0" operator="lessThan" stopIfTrue="1">
      <formula>F18</formula>
    </cfRule>
  </conditionalFormatting>
  <conditionalFormatting sqref="F14">
    <cfRule type="cellIs" priority="78" dxfId="0" operator="lessThan" stopIfTrue="1">
      <formula>F12+F13-(0.01*(F12+F13))</formula>
    </cfRule>
    <cfRule type="cellIs" priority="79" dxfId="0" operator="lessThan" stopIfTrue="1">
      <formula>F15+F16+F17+F19+F21-(0.01*(F15+F16+F17+F19+F21))</formula>
    </cfRule>
  </conditionalFormatting>
  <conditionalFormatting sqref="H19 H17">
    <cfRule type="cellIs" priority="74" dxfId="0" operator="lessThan" stopIfTrue="1">
      <formula>H18</formula>
    </cfRule>
  </conditionalFormatting>
  <conditionalFormatting sqref="H14">
    <cfRule type="cellIs" priority="75" dxfId="0" operator="lessThan" stopIfTrue="1">
      <formula>H12+H13-(0.01*(H12+H13))</formula>
    </cfRule>
    <cfRule type="cellIs" priority="76" dxfId="0" operator="lessThan" stopIfTrue="1">
      <formula>H15+H16+H17+H19+H21-(0.01*(H15+H16+H17+H19+H21))</formula>
    </cfRule>
  </conditionalFormatting>
  <conditionalFormatting sqref="J19 J17">
    <cfRule type="cellIs" priority="71" dxfId="0" operator="lessThan" stopIfTrue="1">
      <formula>J18</formula>
    </cfRule>
  </conditionalFormatting>
  <conditionalFormatting sqref="J14">
    <cfRule type="cellIs" priority="72" dxfId="0" operator="lessThan" stopIfTrue="1">
      <formula>J12+J13-(0.01*(J12+J13))</formula>
    </cfRule>
    <cfRule type="cellIs" priority="73" dxfId="0" operator="lessThan" stopIfTrue="1">
      <formula>J15+J16+J17+J19+J21-(0.01*(J15+J16+J17+J19+J21))</formula>
    </cfRule>
  </conditionalFormatting>
  <conditionalFormatting sqref="L19 L17">
    <cfRule type="cellIs" priority="68" dxfId="0" operator="lessThan" stopIfTrue="1">
      <formula>L18</formula>
    </cfRule>
  </conditionalFormatting>
  <conditionalFormatting sqref="L14">
    <cfRule type="cellIs" priority="69" dxfId="0" operator="lessThan" stopIfTrue="1">
      <formula>L12+L13-(0.01*(L12+L13))</formula>
    </cfRule>
    <cfRule type="cellIs" priority="70" dxfId="0" operator="lessThan" stopIfTrue="1">
      <formula>L15+L16+L17+L19+L21-(0.01*(L15+L16+L17+L19+L21))</formula>
    </cfRule>
  </conditionalFormatting>
  <conditionalFormatting sqref="N19 N17">
    <cfRule type="cellIs" priority="65" dxfId="0" operator="lessThan" stopIfTrue="1">
      <formula>N18</formula>
    </cfRule>
  </conditionalFormatting>
  <conditionalFormatting sqref="N14">
    <cfRule type="cellIs" priority="66" dxfId="0" operator="lessThan" stopIfTrue="1">
      <formula>N12+N13-(0.01*(N12+N13))</formula>
    </cfRule>
    <cfRule type="cellIs" priority="67" dxfId="0" operator="lessThan" stopIfTrue="1">
      <formula>N15+N16+N17+N19+N21-(0.01*(N15+N16+N17+N19+N21))</formula>
    </cfRule>
  </conditionalFormatting>
  <conditionalFormatting sqref="P19 P17">
    <cfRule type="cellIs" priority="62" dxfId="0" operator="lessThan" stopIfTrue="1">
      <formula>P18</formula>
    </cfRule>
  </conditionalFormatting>
  <conditionalFormatting sqref="P14">
    <cfRule type="cellIs" priority="63" dxfId="0" operator="lessThan" stopIfTrue="1">
      <formula>P12+P13-(0.01*(P12+P13))</formula>
    </cfRule>
    <cfRule type="cellIs" priority="64" dxfId="0" operator="lessThan" stopIfTrue="1">
      <formula>P15+P16+P17+P19+P21-(0.01*(P15+P16+P17+P19+P21))</formula>
    </cfRule>
  </conditionalFormatting>
  <conditionalFormatting sqref="R19 R17">
    <cfRule type="cellIs" priority="59" dxfId="0" operator="lessThan" stopIfTrue="1">
      <formula>R18</formula>
    </cfRule>
  </conditionalFormatting>
  <conditionalFormatting sqref="R14">
    <cfRule type="cellIs" priority="60" dxfId="0" operator="lessThan" stopIfTrue="1">
      <formula>R12+R13-(0.01*(R12+R13))</formula>
    </cfRule>
    <cfRule type="cellIs" priority="61" dxfId="0" operator="lessThan" stopIfTrue="1">
      <formula>R15+R16+R17+R19+R21-(0.01*(R15+R16+R17+R19+R21))</formula>
    </cfRule>
  </conditionalFormatting>
  <conditionalFormatting sqref="T19 T17">
    <cfRule type="cellIs" priority="56" dxfId="0" operator="lessThan" stopIfTrue="1">
      <formula>T18</formula>
    </cfRule>
  </conditionalFormatting>
  <conditionalFormatting sqref="T14">
    <cfRule type="cellIs" priority="57" dxfId="0" operator="lessThan" stopIfTrue="1">
      <formula>T12+T13-(0.01*(T12+T13))</formula>
    </cfRule>
    <cfRule type="cellIs" priority="58" dxfId="0" operator="lessThan" stopIfTrue="1">
      <formula>T15+T16+T17+T19+T21-(0.01*(T15+T16+T17+T19+T21))</formula>
    </cfRule>
  </conditionalFormatting>
  <conditionalFormatting sqref="V14">
    <cfRule type="cellIs" priority="54" dxfId="0" operator="lessThan" stopIfTrue="1">
      <formula>V12+V13-(0.01*(V12+V13))</formula>
    </cfRule>
    <cfRule type="cellIs" priority="55" dxfId="0" operator="lessThan" stopIfTrue="1">
      <formula>V15+V16+V17+V19+V21-(0.01*(V15+V16+V17+V19+V21))</formula>
    </cfRule>
  </conditionalFormatting>
  <conditionalFormatting sqref="X19 X17">
    <cfRule type="cellIs" priority="51" dxfId="0" operator="lessThan" stopIfTrue="1">
      <formula>X18</formula>
    </cfRule>
  </conditionalFormatting>
  <conditionalFormatting sqref="X14">
    <cfRule type="cellIs" priority="52" dxfId="0" operator="lessThan" stopIfTrue="1">
      <formula>X12+X13-(0.01*(X12+X13))</formula>
    </cfRule>
    <cfRule type="cellIs" priority="53" dxfId="0" operator="lessThan" stopIfTrue="1">
      <formula>X15+X16+X17+X19+X21-(0.01*(X15+X16+X17+X19+X21))</formula>
    </cfRule>
  </conditionalFormatting>
  <conditionalFormatting sqref="Z19 Z17">
    <cfRule type="cellIs" priority="48" dxfId="0" operator="lessThan" stopIfTrue="1">
      <formula>Z18</formula>
    </cfRule>
  </conditionalFormatting>
  <conditionalFormatting sqref="Z14">
    <cfRule type="cellIs" priority="49" dxfId="0" operator="lessThan" stopIfTrue="1">
      <formula>Z12+Z13-(0.01*(Z12+Z13))</formula>
    </cfRule>
    <cfRule type="cellIs" priority="50" dxfId="0" operator="lessThan" stopIfTrue="1">
      <formula>Z15+Z16+Z17+Z19+Z21-(0.01*(Z15+Z16+Z17+Z19+Z21))</formula>
    </cfRule>
  </conditionalFormatting>
  <conditionalFormatting sqref="AB19 AB17">
    <cfRule type="cellIs" priority="45" dxfId="0" operator="lessThan" stopIfTrue="1">
      <formula>AB18</formula>
    </cfRule>
  </conditionalFormatting>
  <conditionalFormatting sqref="AB14">
    <cfRule type="cellIs" priority="46" dxfId="0" operator="lessThan" stopIfTrue="1">
      <formula>AB12+AB13-(0.01*(AB12+AB13))</formula>
    </cfRule>
    <cfRule type="cellIs" priority="47" dxfId="0" operator="lessThan" stopIfTrue="1">
      <formula>AB15+AB16+AB17+AB19+AB21-(0.01*(AB15+AB16+AB17+AB19+AB21))</formula>
    </cfRule>
  </conditionalFormatting>
  <conditionalFormatting sqref="AD19 AD17">
    <cfRule type="cellIs" priority="42" dxfId="0" operator="lessThan" stopIfTrue="1">
      <formula>AD18</formula>
    </cfRule>
  </conditionalFormatting>
  <conditionalFormatting sqref="AD14">
    <cfRule type="cellIs" priority="43" dxfId="0" operator="lessThan" stopIfTrue="1">
      <formula>AD12+AD13-(0.01*(AD12+AD13))</formula>
    </cfRule>
    <cfRule type="cellIs" priority="44" dxfId="0" operator="lessThan" stopIfTrue="1">
      <formula>AD15+AD16+AD17+AD19+AD21-(0.01*(AD15+AD16+AD17+AD19+AD21))</formula>
    </cfRule>
  </conditionalFormatting>
  <conditionalFormatting sqref="AF19 AF17">
    <cfRule type="cellIs" priority="39" dxfId="0" operator="lessThan" stopIfTrue="1">
      <formula>AF18</formula>
    </cfRule>
  </conditionalFormatting>
  <conditionalFormatting sqref="AF14">
    <cfRule type="cellIs" priority="40" dxfId="0" operator="lessThan" stopIfTrue="1">
      <formula>AF12+AF13-(0.01*(AF12+AF13))</formula>
    </cfRule>
    <cfRule type="cellIs" priority="41" dxfId="0" operator="lessThan" stopIfTrue="1">
      <formula>AF15+AF16+AF17+AF19+AF21-(0.01*(AF15+AF16+AF17+AF19+AF21))</formula>
    </cfRule>
  </conditionalFormatting>
  <conditionalFormatting sqref="AH19 AH17">
    <cfRule type="cellIs" priority="36" dxfId="0" operator="lessThan" stopIfTrue="1">
      <formula>AH18</formula>
    </cfRule>
  </conditionalFormatting>
  <conditionalFormatting sqref="AH14">
    <cfRule type="cellIs" priority="37" dxfId="0" operator="lessThan" stopIfTrue="1">
      <formula>AH12+AH13-(0.01*(AH12+AH13))</formula>
    </cfRule>
    <cfRule type="cellIs" priority="38" dxfId="0" operator="lessThan" stopIfTrue="1">
      <formula>AH15+AH16+AH17+AH19+AH21-(0.01*(AH15+AH16+AH17+AH19+AH21))</formula>
    </cfRule>
  </conditionalFormatting>
  <conditionalFormatting sqref="AJ19 AJ17">
    <cfRule type="cellIs" priority="33" dxfId="0" operator="lessThan" stopIfTrue="1">
      <formula>AJ18</formula>
    </cfRule>
  </conditionalFormatting>
  <conditionalFormatting sqref="AJ14">
    <cfRule type="cellIs" priority="34" dxfId="0" operator="lessThan" stopIfTrue="1">
      <formula>AJ12+AJ13-(0.01*(AJ12+AJ13))</formula>
    </cfRule>
    <cfRule type="cellIs" priority="35" dxfId="0" operator="lessThan" stopIfTrue="1">
      <formula>AJ15+AJ16+AJ17+AJ19+AJ21-(0.01*(AJ15+AJ16+AJ17+AJ19+AJ21))</formula>
    </cfRule>
  </conditionalFormatting>
  <conditionalFormatting sqref="AL19 AL17">
    <cfRule type="cellIs" priority="30" dxfId="0" operator="lessThan" stopIfTrue="1">
      <formula>AL18</formula>
    </cfRule>
  </conditionalFormatting>
  <conditionalFormatting sqref="AL14">
    <cfRule type="cellIs" priority="31" dxfId="0" operator="lessThan" stopIfTrue="1">
      <formula>AL12+AL13-(0.01*(AL12+AL13))</formula>
    </cfRule>
    <cfRule type="cellIs" priority="32" dxfId="0" operator="lessThan" stopIfTrue="1">
      <formula>AL15+AL16+AL17+AL19+AL21-(0.01*(AL15+AL16+AL17+AL19+AL21))</formula>
    </cfRule>
  </conditionalFormatting>
  <conditionalFormatting sqref="AN19 AN17">
    <cfRule type="cellIs" priority="27" dxfId="0" operator="lessThan" stopIfTrue="1">
      <formula>AN18</formula>
    </cfRule>
  </conditionalFormatting>
  <conditionalFormatting sqref="AN14">
    <cfRule type="cellIs" priority="28" dxfId="0" operator="lessThan" stopIfTrue="1">
      <formula>AN12+AN13-(0.01*(AN12+AN13))</formula>
    </cfRule>
    <cfRule type="cellIs" priority="29" dxfId="0" operator="lessThan" stopIfTrue="1">
      <formula>AN15+AN16+AN17+AN19+AN21-(0.01*(AN15+AN16+AN17+AN19+AN21))</formula>
    </cfRule>
  </conditionalFormatting>
  <conditionalFormatting sqref="AP19 AP17">
    <cfRule type="cellIs" priority="24" dxfId="0" operator="lessThan" stopIfTrue="1">
      <formula>AP18</formula>
    </cfRule>
  </conditionalFormatting>
  <conditionalFormatting sqref="AP14">
    <cfRule type="cellIs" priority="25" dxfId="0" operator="lessThan" stopIfTrue="1">
      <formula>AP12+AP13-(0.01*(AP12+AP13))</formula>
    </cfRule>
    <cfRule type="cellIs" priority="26" dxfId="0" operator="lessThan" stopIfTrue="1">
      <formula>AP15+AP16+AP17+AP19+AP21-(0.01*(AP15+AP16+AP17+AP19+AP21))</formula>
    </cfRule>
  </conditionalFormatting>
  <conditionalFormatting sqref="AR19 AR17">
    <cfRule type="cellIs" priority="21" dxfId="0" operator="lessThan" stopIfTrue="1">
      <formula>AR18</formula>
    </cfRule>
  </conditionalFormatting>
  <conditionalFormatting sqref="AR14">
    <cfRule type="cellIs" priority="22" dxfId="0" operator="lessThan" stopIfTrue="1">
      <formula>AR12+AR13-(0.01*(AR12+AR13))</formula>
    </cfRule>
    <cfRule type="cellIs" priority="23" dxfId="0" operator="lessThan" stopIfTrue="1">
      <formula>AR15+AR16+AR17+AR19+AR21-(0.01*(AR15+AR16+AR17+AR19+AR21))</formula>
    </cfRule>
  </conditionalFormatting>
  <conditionalFormatting sqref="AT19 AT17">
    <cfRule type="cellIs" priority="18" dxfId="0" operator="lessThan" stopIfTrue="1">
      <formula>AT18</formula>
    </cfRule>
  </conditionalFormatting>
  <conditionalFormatting sqref="AT14">
    <cfRule type="cellIs" priority="19" dxfId="0" operator="lessThan" stopIfTrue="1">
      <formula>AT12+AT13-(0.01*(AT12+AT13))</formula>
    </cfRule>
    <cfRule type="cellIs" priority="20" dxfId="0" operator="lessThan" stopIfTrue="1">
      <formula>AT15+AT16+AT17+AT19+AT21-(0.01*(AT15+AT16+AT17+AT19+AT21))</formula>
    </cfRule>
  </conditionalFormatting>
  <conditionalFormatting sqref="AZ19 AZ17">
    <cfRule type="cellIs" priority="15" dxfId="0" operator="lessThan" stopIfTrue="1">
      <formula>AZ18</formula>
    </cfRule>
  </conditionalFormatting>
  <conditionalFormatting sqref="AZ14">
    <cfRule type="cellIs" priority="16" dxfId="0" operator="lessThan" stopIfTrue="1">
      <formula>AZ12+AZ13-(0.01*(AZ12+AZ13))</formula>
    </cfRule>
    <cfRule type="cellIs" priority="17" dxfId="0" operator="lessThan" stopIfTrue="1">
      <formula>AZ15+AZ16+AZ17+AZ19+AZ21-(0.01*(AZ15+AZ16+AZ17+AZ19+AZ21))</formula>
    </cfRule>
  </conditionalFormatting>
  <conditionalFormatting sqref="V19 V17">
    <cfRule type="cellIs" priority="14" dxfId="0"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0" operator="equal" stopIfTrue="1">
      <formula>"&gt; 25%"</formula>
    </cfRule>
  </conditionalFormatting>
  <conditionalFormatting sqref="BI12:BI21 BI9:BI10">
    <cfRule type="cellIs" priority="12" dxfId="0" operator="equal" stopIfTrue="1">
      <formula>"&gt; 100%"</formula>
    </cfRule>
  </conditionalFormatting>
  <conditionalFormatting sqref="DA11 CU11 CS11 CQ11 CO11 CM11 CK11 CI11 CG11 CE11 CC11 CA11 BY11 BW11 BU11 BS11 BK11 BM11 BO11 BQ11 BI11">
    <cfRule type="cellIs" priority="13" dxfId="0" operator="equal" stopIfTrue="1">
      <formula>"&gt;25%"</formula>
    </cfRule>
  </conditionalFormatting>
  <conditionalFormatting sqref="BG32 BG29 BG27 DA32 DA29 BI32:CY32 BI29:CY29 BI27:DA27">
    <cfRule type="cellIs" priority="10" dxfId="0" operator="equal" stopIfTrue="1">
      <formula>"&lt;&gt;"</formula>
    </cfRule>
  </conditionalFormatting>
  <conditionalFormatting sqref="AV19 AV17">
    <cfRule type="cellIs" priority="7" dxfId="0" operator="lessThan" stopIfTrue="1">
      <formula>AV18</formula>
    </cfRule>
  </conditionalFormatting>
  <conditionalFormatting sqref="AV14">
    <cfRule type="cellIs" priority="8" dxfId="0" operator="lessThan" stopIfTrue="1">
      <formula>AV12+AV13-(0.01*(AV12+AV13))</formula>
    </cfRule>
    <cfRule type="cellIs" priority="9" dxfId="0" operator="lessThan" stopIfTrue="1">
      <formula>AV15+AV16+AV17+AV19+AV21-(0.01*(AV15+AV16+AV17+AV19+AV21))</formula>
    </cfRule>
  </conditionalFormatting>
  <conditionalFormatting sqref="AX19 AX17">
    <cfRule type="cellIs" priority="4" dxfId="0" operator="lessThan" stopIfTrue="1">
      <formula>AX18</formula>
    </cfRule>
  </conditionalFormatting>
  <conditionalFormatting sqref="AX14">
    <cfRule type="cellIs" priority="5" dxfId="0" operator="lessThan" stopIfTrue="1">
      <formula>AX12+AX13-(0.01*(AX12+AX13))</formula>
    </cfRule>
    <cfRule type="cellIs" priority="6" dxfId="0" operator="lessThan" stopIfTrue="1">
      <formula>AX15+AX16+AX17+AX19+AX21-(0.01*(AX15+AX16+AX17+AX19+AX21))</formula>
    </cfRule>
  </conditionalFormatting>
  <conditionalFormatting sqref="CY12:CY21 CW12:CW21 CY9:CY10 CW9:CW10">
    <cfRule type="cellIs" priority="2" dxfId="0" operator="equal" stopIfTrue="1">
      <formula>"&gt; 25%"</formula>
    </cfRule>
  </conditionalFormatting>
  <conditionalFormatting sqref="CY11 CW11">
    <cfRule type="cellIs" priority="3" dxfId="0" operator="equal" stopIfTrue="1">
      <formula>"&gt;25%"</formula>
    </cfRule>
  </conditionalFormatting>
  <conditionalFormatting sqref="BG24:DA24">
    <cfRule type="containsText" priority="1" dxfId="18"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2020-02-10T16:47:38Z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4342600.00000000</vt:lpwstr>
  </property>
  <property fmtid="{D5CDD505-2E9C-101B-9397-08002B2CF9AE}" pid="4" name="display_urn:schemas-microsoft-com:office:office#Author">
    <vt:lpwstr>Xuan Che</vt:lpwstr>
  </property>
</Properties>
</file>